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46740" windowHeight="200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<sst xmlns="http://schemas.openxmlformats.org/spreadsheetml/2006/main" count="162" uniqueCount="72">
  <si>
    <t>Resultatliste Fyn Rundt 2007</t>
  </si>
  <si>
    <t>Mandag</t>
  </si>
  <si>
    <t>Tirsdag</t>
  </si>
  <si>
    <t>Onsdag</t>
  </si>
  <si>
    <t>Torsdag</t>
  </si>
  <si>
    <t>Fredag</t>
  </si>
  <si>
    <t>Store Klasse</t>
  </si>
  <si>
    <t>LWL</t>
  </si>
  <si>
    <t>Sejlareal</t>
  </si>
  <si>
    <t>Rating</t>
  </si>
  <si>
    <t>TCF</t>
  </si>
  <si>
    <t>Start tid</t>
  </si>
  <si>
    <t>Korr.starttid</t>
  </si>
  <si>
    <t>I mål tid</t>
  </si>
  <si>
    <t>Sejltid</t>
  </si>
  <si>
    <t>Korr.sejltid</t>
  </si>
  <si>
    <t>Placering</t>
  </si>
  <si>
    <t>Rat.sejl</t>
  </si>
  <si>
    <t>Rat.kor</t>
  </si>
  <si>
    <t>Pla rat</t>
  </si>
  <si>
    <t>Pla kor</t>
  </si>
  <si>
    <t>Ret sejl</t>
  </si>
  <si>
    <t>Ret Kor</t>
  </si>
  <si>
    <t>Pla Sej</t>
  </si>
  <si>
    <t>Pla sejl</t>
  </si>
  <si>
    <t>Pla Kor</t>
  </si>
  <si>
    <t>Rat sejl</t>
  </si>
  <si>
    <t>Rat Kor</t>
  </si>
  <si>
    <t>Ret Sejl</t>
  </si>
  <si>
    <t>Pla Sejl</t>
  </si>
  <si>
    <t>Samlet sejltid</t>
  </si>
  <si>
    <t>Samlet Kor.Sejltid</t>
  </si>
  <si>
    <t>Samlet point</t>
  </si>
  <si>
    <t>Samlet R Sejl</t>
  </si>
  <si>
    <t>Samlet Kor Sejl</t>
  </si>
  <si>
    <t>Plac. sejltid</t>
  </si>
  <si>
    <t>Plac. Kor</t>
  </si>
  <si>
    <t>Aron</t>
  </si>
  <si>
    <t>Bessie Ellen</t>
  </si>
  <si>
    <t>Britta Leth</t>
  </si>
  <si>
    <t>Fylla</t>
  </si>
  <si>
    <t>Havet</t>
  </si>
  <si>
    <t>ud</t>
  </si>
  <si>
    <t>Johanne</t>
  </si>
  <si>
    <t>Lilla Dan</t>
  </si>
  <si>
    <t>Madonna</t>
  </si>
  <si>
    <t>Maja</t>
  </si>
  <si>
    <t>Martha</t>
  </si>
  <si>
    <t>Special klasse</t>
  </si>
  <si>
    <t>Viking</t>
  </si>
  <si>
    <t>Erik Farup</t>
  </si>
  <si>
    <t>Elbe V</t>
  </si>
  <si>
    <t>Mellem Klassen</t>
  </si>
  <si>
    <t>Anne Elise</t>
  </si>
  <si>
    <t>Anna Møller</t>
  </si>
  <si>
    <t>Elsa Margrethe</t>
  </si>
  <si>
    <t>Emanuel</t>
  </si>
  <si>
    <t>Hjalm</t>
  </si>
  <si>
    <t>Jensigne</t>
  </si>
  <si>
    <t>Silvermoon</t>
  </si>
  <si>
    <t>W.Klitgaard</t>
  </si>
  <si>
    <t>Yukon</t>
  </si>
  <si>
    <t>Lille Klasse</t>
  </si>
  <si>
    <t>Betty</t>
  </si>
  <si>
    <t>Bolette</t>
  </si>
  <si>
    <t>Havgassen</t>
  </si>
  <si>
    <t>Meta</t>
  </si>
  <si>
    <t>is</t>
  </si>
  <si>
    <t>Palnatoke</t>
  </si>
  <si>
    <t>Rebekka</t>
  </si>
  <si>
    <t>Valkyrien</t>
  </si>
  <si>
    <t>Vega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</si>
</sst>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hh:mm;@"/>
    <numFmt numFmtId="173" formatCode="[$-F400]h:mm:ss\ AM/PM"/>
  </numFmts>
  <fonts count="37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20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50"/>
  <sheetViews>
    <sheetView tabSelected="1" workbookViewId="0" topLeftCell="A1">
      <selection activeCell="I15" sqref="I15"/>
    </sheetView>
  </sheetViews>
  <sheetFormatPr defaultColWidth="8.8515625" defaultRowHeight="12.75"/>
  <sheetData>
    <row r="1" spans="8:53" ht="12">
      <c r="H1" s="1"/>
      <c r="I1" s="1"/>
      <c r="J1" s="1"/>
      <c r="K1" s="1"/>
      <c r="L1" s="1"/>
      <c r="M1" s="2"/>
      <c r="N1" s="2"/>
      <c r="O1" s="2"/>
      <c r="P1" s="2"/>
      <c r="Q1" s="2"/>
      <c r="R1" s="2"/>
      <c r="T1" s="3"/>
      <c r="U1" s="3"/>
      <c r="V1" s="3"/>
      <c r="AY1" s="4"/>
      <c r="BA1" s="4"/>
    </row>
    <row r="2" spans="2:53" ht="25.5">
      <c r="B2" s="5" t="s">
        <v>0</v>
      </c>
      <c r="C2" s="5"/>
      <c r="D2" s="5"/>
      <c r="E2" s="5"/>
      <c r="F2" s="5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T2" s="3"/>
      <c r="U2" s="3"/>
      <c r="V2" s="3"/>
      <c r="AY2" s="4"/>
      <c r="BA2" s="4"/>
    </row>
    <row r="3" spans="8:53" ht="12">
      <c r="H3" s="1"/>
      <c r="I3" s="1"/>
      <c r="J3" s="1"/>
      <c r="K3" s="1"/>
      <c r="L3" s="1"/>
      <c r="M3" s="2"/>
      <c r="N3" s="2"/>
      <c r="O3" s="2"/>
      <c r="P3" s="2"/>
      <c r="Q3" s="2"/>
      <c r="R3" s="2"/>
      <c r="T3" s="3"/>
      <c r="U3" s="3"/>
      <c r="V3" s="3"/>
      <c r="AY3" s="4"/>
      <c r="BA3" s="4"/>
    </row>
    <row r="4" spans="8:53" ht="12">
      <c r="H4" s="1"/>
      <c r="I4" s="1"/>
      <c r="J4" s="1"/>
      <c r="K4" s="1"/>
      <c r="L4" s="1"/>
      <c r="M4" s="2"/>
      <c r="N4" s="2"/>
      <c r="O4" s="2"/>
      <c r="P4" s="2"/>
      <c r="Q4" s="2"/>
      <c r="R4" s="2"/>
      <c r="T4" s="3"/>
      <c r="U4" s="3"/>
      <c r="V4" s="3"/>
      <c r="AY4" s="4"/>
      <c r="BA4" s="4"/>
    </row>
    <row r="5" spans="8:55" ht="12">
      <c r="H5" s="6" t="s">
        <v>1</v>
      </c>
      <c r="I5" s="1"/>
      <c r="J5" s="1"/>
      <c r="K5" s="1"/>
      <c r="L5" s="1"/>
      <c r="M5" s="2"/>
      <c r="N5" s="2"/>
      <c r="O5" s="2"/>
      <c r="P5" s="2"/>
      <c r="Q5" s="2"/>
      <c r="R5" s="2"/>
      <c r="T5" s="7" t="s">
        <v>2</v>
      </c>
      <c r="U5" s="3"/>
      <c r="V5" s="3"/>
      <c r="AF5" s="8" t="s">
        <v>3</v>
      </c>
      <c r="AR5" s="8" t="s">
        <v>4</v>
      </c>
      <c r="AY5" s="4"/>
      <c r="BA5" s="4"/>
      <c r="BC5" s="8" t="s">
        <v>5</v>
      </c>
    </row>
    <row r="6" spans="2:53" ht="12">
      <c r="B6" s="8" t="s">
        <v>6</v>
      </c>
      <c r="C6" s="8"/>
      <c r="D6" s="8"/>
      <c r="E6" s="8"/>
      <c r="F6" s="8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T6" s="3"/>
      <c r="U6" s="3"/>
      <c r="V6" s="3"/>
      <c r="AY6" s="4"/>
      <c r="BA6" s="4"/>
    </row>
    <row r="7" spans="3:74" ht="12">
      <c r="C7" t="s">
        <v>7</v>
      </c>
      <c r="D7" t="s">
        <v>8</v>
      </c>
      <c r="E7" t="s">
        <v>9</v>
      </c>
      <c r="F7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2" t="s">
        <v>16</v>
      </c>
      <c r="N7" s="2"/>
      <c r="O7" s="2" t="s">
        <v>17</v>
      </c>
      <c r="P7" s="2" t="s">
        <v>18</v>
      </c>
      <c r="Q7" s="2" t="s">
        <v>19</v>
      </c>
      <c r="R7" s="2" t="s">
        <v>20</v>
      </c>
      <c r="T7" s="3" t="s">
        <v>11</v>
      </c>
      <c r="U7" s="3" t="s">
        <v>12</v>
      </c>
      <c r="V7" s="3" t="s">
        <v>13</v>
      </c>
      <c r="W7" s="1" t="s">
        <v>14</v>
      </c>
      <c r="X7" s="1" t="s">
        <v>15</v>
      </c>
      <c r="Y7" s="2" t="s">
        <v>16</v>
      </c>
      <c r="Z7" s="2"/>
      <c r="AA7" s="2" t="s">
        <v>21</v>
      </c>
      <c r="AB7" s="2" t="s">
        <v>22</v>
      </c>
      <c r="AC7" s="2" t="s">
        <v>23</v>
      </c>
      <c r="AD7" s="2" t="s">
        <v>20</v>
      </c>
      <c r="AE7" s="2"/>
      <c r="AF7" s="1" t="s">
        <v>11</v>
      </c>
      <c r="AG7" s="1" t="s">
        <v>12</v>
      </c>
      <c r="AH7" s="1" t="s">
        <v>13</v>
      </c>
      <c r="AI7" s="1" t="s">
        <v>14</v>
      </c>
      <c r="AJ7" s="1" t="s">
        <v>15</v>
      </c>
      <c r="AK7" s="2" t="s">
        <v>16</v>
      </c>
      <c r="AL7" s="2"/>
      <c r="AM7" s="2" t="s">
        <v>21</v>
      </c>
      <c r="AN7" s="2" t="s">
        <v>22</v>
      </c>
      <c r="AO7" s="2" t="s">
        <v>24</v>
      </c>
      <c r="AP7" s="2" t="s">
        <v>25</v>
      </c>
      <c r="AR7" s="1" t="s">
        <v>11</v>
      </c>
      <c r="AS7" s="1" t="s">
        <v>12</v>
      </c>
      <c r="AT7" s="1" t="s">
        <v>13</v>
      </c>
      <c r="AU7" s="1" t="s">
        <v>14</v>
      </c>
      <c r="AV7" s="1" t="s">
        <v>15</v>
      </c>
      <c r="AW7" s="2" t="s">
        <v>16</v>
      </c>
      <c r="AX7" s="2"/>
      <c r="AY7" s="4" t="s">
        <v>26</v>
      </c>
      <c r="AZ7" s="2"/>
      <c r="BA7" s="4" t="s">
        <v>27</v>
      </c>
      <c r="BC7" s="1" t="s">
        <v>11</v>
      </c>
      <c r="BD7" s="1" t="s">
        <v>12</v>
      </c>
      <c r="BE7" s="1" t="s">
        <v>13</v>
      </c>
      <c r="BF7" s="1" t="s">
        <v>14</v>
      </c>
      <c r="BG7" s="1" t="s">
        <v>15</v>
      </c>
      <c r="BH7" s="2" t="s">
        <v>16</v>
      </c>
      <c r="BI7" s="2"/>
      <c r="BJ7" s="2" t="s">
        <v>28</v>
      </c>
      <c r="BK7" s="2" t="s">
        <v>22</v>
      </c>
      <c r="BL7" s="2" t="s">
        <v>29</v>
      </c>
      <c r="BM7" s="2" t="s">
        <v>25</v>
      </c>
      <c r="BN7" s="2"/>
      <c r="BO7" s="1" t="s">
        <v>30</v>
      </c>
      <c r="BP7" s="1" t="s">
        <v>31</v>
      </c>
      <c r="BQ7" s="1" t="s">
        <v>32</v>
      </c>
      <c r="BS7" s="1" t="s">
        <v>33</v>
      </c>
      <c r="BT7" s="1" t="s">
        <v>34</v>
      </c>
      <c r="BU7" s="1" t="s">
        <v>35</v>
      </c>
      <c r="BV7" s="1" t="s">
        <v>36</v>
      </c>
    </row>
    <row r="8" spans="2:72" ht="12">
      <c r="B8" t="s">
        <v>37</v>
      </c>
      <c r="C8">
        <v>21.22</v>
      </c>
      <c r="D8">
        <v>320</v>
      </c>
      <c r="E8">
        <f aca="true" t="shared" si="0" ref="E8:E17">(C8*D8)/170</f>
        <v>39.9435294117647</v>
      </c>
      <c r="F8">
        <f aca="true" t="shared" si="1" ref="F8:F17">((E8^0.5)+2)/10</f>
        <v>0.8320089351564952</v>
      </c>
      <c r="H8" s="1"/>
      <c r="I8" s="1"/>
      <c r="J8" s="1"/>
      <c r="K8" s="1">
        <f aca="true" t="shared" si="2" ref="K8:K17">SUM(J8-H8)</f>
        <v>0</v>
      </c>
      <c r="L8" s="1">
        <f aca="true" t="shared" si="3" ref="L8:L17">SUM(J8-I8)</f>
        <v>0</v>
      </c>
      <c r="M8" s="2"/>
      <c r="N8" s="2"/>
      <c r="O8" s="4">
        <f aca="true" t="shared" si="4" ref="O8:O17">SUM(K8*F8)</f>
        <v>0</v>
      </c>
      <c r="P8" s="4">
        <f aca="true" t="shared" si="5" ref="P8:P17">(F8*L8)</f>
        <v>0</v>
      </c>
      <c r="Q8" s="2"/>
      <c r="R8" s="2"/>
      <c r="T8" s="3">
        <v>0.6145833333333334</v>
      </c>
      <c r="U8" s="3">
        <v>0.6180555555555556</v>
      </c>
      <c r="V8" s="3">
        <v>0.6881944444444444</v>
      </c>
      <c r="W8" s="1">
        <f aca="true" t="shared" si="6" ref="W8:W17">SUM(V8-T8)</f>
        <v>0.07361111111111107</v>
      </c>
      <c r="X8" s="1">
        <f aca="true" t="shared" si="7" ref="X8:X17">SUM(V8-U8)</f>
        <v>0.07013888888888886</v>
      </c>
      <c r="Y8" s="2">
        <v>5</v>
      </c>
      <c r="Z8" s="2"/>
      <c r="AA8" s="4">
        <f aca="true" t="shared" si="8" ref="AA8:AA17">(W8*F8)</f>
        <v>0.061245102171241975</v>
      </c>
      <c r="AB8" s="4">
        <f aca="true" t="shared" si="9" ref="AB8:AB17">(X8*F8)</f>
        <v>0.058356182257504156</v>
      </c>
      <c r="AC8" s="2"/>
      <c r="AF8" s="1">
        <v>0.4791666666666667</v>
      </c>
      <c r="AG8" s="1">
        <v>0.4791666666666667</v>
      </c>
      <c r="AH8" s="1">
        <v>0.5784722222222222</v>
      </c>
      <c r="AI8" s="1">
        <f aca="true" t="shared" si="10" ref="AI8:AI17">SUM(AH8-AF8)</f>
        <v>0.09930555555555548</v>
      </c>
      <c r="AJ8" s="1">
        <f aca="true" t="shared" si="11" ref="AJ8:AJ17">SUM(AH8-AG8)</f>
        <v>0.09930555555555548</v>
      </c>
      <c r="AK8" s="2">
        <v>5</v>
      </c>
      <c r="AL8" s="2"/>
      <c r="AM8" s="4">
        <f aca="true" t="shared" si="12" ref="AM8:AM17">(AI8*F8)</f>
        <v>0.08262310953290189</v>
      </c>
      <c r="AN8" s="4">
        <f aca="true" t="shared" si="13" ref="AN8:AN17">(AJ8*F8)</f>
        <v>0.08262310953290189</v>
      </c>
      <c r="AO8" s="2"/>
      <c r="AP8" s="2"/>
      <c r="AR8" s="1">
        <v>0.5625</v>
      </c>
      <c r="AS8" s="1">
        <v>0.5631944444444444</v>
      </c>
      <c r="AT8" s="1">
        <v>0.6256944444444444</v>
      </c>
      <c r="AU8" s="1">
        <f aca="true" t="shared" si="14" ref="AU8:AU17">SUM(AT8-AR8)</f>
        <v>0.06319444444444444</v>
      </c>
      <c r="AV8" s="1">
        <f aca="true" t="shared" si="15" ref="AV8:AV17">SUM(AT8-AS8)</f>
        <v>0.0625</v>
      </c>
      <c r="AW8" s="2">
        <v>4</v>
      </c>
      <c r="AX8" s="2"/>
      <c r="AY8" s="4">
        <f aca="true" t="shared" si="16" ref="AY8:AY17">(F8*AU8)</f>
        <v>0.05257834243002851</v>
      </c>
      <c r="AZ8" s="2"/>
      <c r="BA8" s="4">
        <f aca="true" t="shared" si="17" ref="BA8:BA17">(F8*AV8)</f>
        <v>0.05200055844728095</v>
      </c>
      <c r="BC8" s="1">
        <v>0.5208333333333334</v>
      </c>
      <c r="BD8" s="1">
        <v>0.5222222222222223</v>
      </c>
      <c r="BE8" s="1"/>
      <c r="BF8" s="1">
        <f aca="true" t="shared" si="18" ref="BF8:BF17">SUM(BE8-BC8)</f>
        <v>-0.5208333333333334</v>
      </c>
      <c r="BG8" s="1">
        <f aca="true" t="shared" si="19" ref="BG8:BG17">SUM(BE8-BD8)</f>
        <v>-0.5222222222222223</v>
      </c>
      <c r="BH8" s="2">
        <v>7</v>
      </c>
      <c r="BI8" s="2"/>
      <c r="BJ8" s="4">
        <f aca="true" t="shared" si="20" ref="BJ8:BJ17">(BF8*F8)</f>
        <v>-0.4333379870606746</v>
      </c>
      <c r="BK8" s="4">
        <f aca="true" t="shared" si="21" ref="BK8:BK17">(BG8*F8)</f>
        <v>-0.43449355502616976</v>
      </c>
      <c r="BL8" s="2"/>
      <c r="BO8" s="1">
        <f aca="true" t="shared" si="22" ref="BO8:BO17">SUM(K8+W8+AI8+BF8)</f>
        <v>-0.3479166666666668</v>
      </c>
      <c r="BP8" s="1">
        <f aca="true" t="shared" si="23" ref="BP8:BP17">SUM(BG8+AJ8+L8+X8)</f>
        <v>-0.3527777777777779</v>
      </c>
      <c r="BQ8" s="2">
        <f aca="true" t="shared" si="24" ref="BQ8:BQ17">SUM(BH8+M8+Y8+AK8+AW8)</f>
        <v>21</v>
      </c>
      <c r="BS8" s="4">
        <f aca="true" t="shared" si="25" ref="BS8:BS17">(BO8*F8)</f>
        <v>-0.28946977535653073</v>
      </c>
      <c r="BT8" s="4">
        <f aca="true" t="shared" si="26" ref="BT8:BT17">(BP8*F8)</f>
        <v>-0.2935142632357637</v>
      </c>
    </row>
    <row r="9" spans="2:72" ht="12">
      <c r="B9" t="s">
        <v>38</v>
      </c>
      <c r="C9">
        <v>22.7</v>
      </c>
      <c r="D9">
        <v>261</v>
      </c>
      <c r="E9">
        <f t="shared" si="0"/>
        <v>34.851176470588236</v>
      </c>
      <c r="F9">
        <f t="shared" si="1"/>
        <v>0.7903488500080968</v>
      </c>
      <c r="H9" s="1"/>
      <c r="I9" s="1"/>
      <c r="J9" s="1"/>
      <c r="K9" s="1">
        <f t="shared" si="2"/>
        <v>0</v>
      </c>
      <c r="L9" s="1">
        <f t="shared" si="3"/>
        <v>0</v>
      </c>
      <c r="M9" s="2"/>
      <c r="N9" s="2"/>
      <c r="O9" s="4">
        <f t="shared" si="4"/>
        <v>0</v>
      </c>
      <c r="P9" s="4">
        <f t="shared" si="5"/>
        <v>0</v>
      </c>
      <c r="Q9" s="2"/>
      <c r="R9" s="2"/>
      <c r="T9" s="3">
        <v>0.6145833333333334</v>
      </c>
      <c r="U9" s="3">
        <v>0.6222222222222222</v>
      </c>
      <c r="V9" s="3">
        <v>0.7076388888888889</v>
      </c>
      <c r="W9" s="1">
        <f t="shared" si="6"/>
        <v>0.09305555555555556</v>
      </c>
      <c r="X9" s="1">
        <f t="shared" si="7"/>
        <v>0.0854166666666667</v>
      </c>
      <c r="Y9" s="2">
        <v>9</v>
      </c>
      <c r="Z9" s="2"/>
      <c r="AA9" s="4">
        <f t="shared" si="8"/>
        <v>0.0735463513201979</v>
      </c>
      <c r="AB9" s="4">
        <f t="shared" si="9"/>
        <v>0.06750896427152496</v>
      </c>
      <c r="AC9" s="2"/>
      <c r="AF9" s="1">
        <v>0.4791666666666667</v>
      </c>
      <c r="AG9" s="1">
        <v>0.4791666666666667</v>
      </c>
      <c r="AH9" s="1">
        <v>0.5791666666666667</v>
      </c>
      <c r="AI9" s="1">
        <f t="shared" si="10"/>
        <v>0.10000000000000003</v>
      </c>
      <c r="AJ9" s="1">
        <f t="shared" si="11"/>
        <v>0.10000000000000003</v>
      </c>
      <c r="AK9" s="2">
        <v>8</v>
      </c>
      <c r="AL9" s="2"/>
      <c r="AM9" s="4">
        <f t="shared" si="12"/>
        <v>0.07903488500080971</v>
      </c>
      <c r="AN9" s="4">
        <f t="shared" si="13"/>
        <v>0.07903488500080971</v>
      </c>
      <c r="AO9" s="2"/>
      <c r="AP9" s="2"/>
      <c r="AR9" s="1">
        <v>0.5625</v>
      </c>
      <c r="AS9" s="1">
        <v>0.5625</v>
      </c>
      <c r="AT9" s="1">
        <v>0.6236111111111111</v>
      </c>
      <c r="AU9" s="1">
        <f t="shared" si="14"/>
        <v>0.061111111111111116</v>
      </c>
      <c r="AV9" s="1">
        <f t="shared" si="15"/>
        <v>0.061111111111111116</v>
      </c>
      <c r="AW9" s="2">
        <v>7</v>
      </c>
      <c r="AX9" s="2"/>
      <c r="AY9" s="4">
        <f t="shared" si="16"/>
        <v>0.0482990963893837</v>
      </c>
      <c r="AZ9" s="2"/>
      <c r="BA9" s="4">
        <f t="shared" si="17"/>
        <v>0.0482990963893837</v>
      </c>
      <c r="BC9" s="1">
        <v>0.5208333333333334</v>
      </c>
      <c r="BD9" s="1">
        <v>0.5222222222222223</v>
      </c>
      <c r="BE9" s="1"/>
      <c r="BF9" s="1">
        <f t="shared" si="18"/>
        <v>-0.5208333333333334</v>
      </c>
      <c r="BG9" s="1">
        <f t="shared" si="19"/>
        <v>-0.5222222222222223</v>
      </c>
      <c r="BH9" s="2">
        <v>6</v>
      </c>
      <c r="BI9" s="2"/>
      <c r="BJ9" s="4">
        <f t="shared" si="20"/>
        <v>-0.4116400260458838</v>
      </c>
      <c r="BK9" s="4">
        <f t="shared" si="21"/>
        <v>-0.41273773278200615</v>
      </c>
      <c r="BL9" s="2"/>
      <c r="BO9" s="1"/>
      <c r="BP9" s="1">
        <f t="shared" si="23"/>
        <v>-0.3368055555555555</v>
      </c>
      <c r="BQ9" s="2">
        <f t="shared" si="24"/>
        <v>30</v>
      </c>
      <c r="BS9" s="4">
        <f t="shared" si="25"/>
        <v>0</v>
      </c>
      <c r="BT9" s="4">
        <f t="shared" si="26"/>
        <v>-0.2661938835096715</v>
      </c>
    </row>
    <row r="10" spans="2:72" ht="12">
      <c r="B10" t="s">
        <v>39</v>
      </c>
      <c r="C10">
        <v>22.86</v>
      </c>
      <c r="D10">
        <v>437</v>
      </c>
      <c r="E10">
        <f t="shared" si="0"/>
        <v>58.76364705882353</v>
      </c>
      <c r="F10">
        <f t="shared" si="1"/>
        <v>0.9665745042644162</v>
      </c>
      <c r="H10" s="1"/>
      <c r="I10" s="1"/>
      <c r="J10" s="1"/>
      <c r="K10" s="1">
        <f t="shared" si="2"/>
        <v>0</v>
      </c>
      <c r="L10" s="1">
        <f t="shared" si="3"/>
        <v>0</v>
      </c>
      <c r="M10" s="2"/>
      <c r="N10" s="2"/>
      <c r="O10" s="4">
        <f t="shared" si="4"/>
        <v>0</v>
      </c>
      <c r="P10" s="4">
        <f t="shared" si="5"/>
        <v>0</v>
      </c>
      <c r="Q10" s="2"/>
      <c r="R10" s="2"/>
      <c r="T10" s="3">
        <v>0.614583333333333</v>
      </c>
      <c r="U10" s="3">
        <v>0.6166666666666667</v>
      </c>
      <c r="V10" s="3">
        <v>0.6868055555555556</v>
      </c>
      <c r="W10" s="1">
        <f t="shared" si="6"/>
        <v>0.07222222222222252</v>
      </c>
      <c r="X10" s="1">
        <f t="shared" si="7"/>
        <v>0.07013888888888886</v>
      </c>
      <c r="Y10" s="2">
        <v>3</v>
      </c>
      <c r="Z10" s="2"/>
      <c r="AA10" s="4">
        <f t="shared" si="8"/>
        <v>0.06980815864131923</v>
      </c>
      <c r="AB10" s="4">
        <f t="shared" si="9"/>
        <v>0.06779446175743471</v>
      </c>
      <c r="AC10" s="2"/>
      <c r="AF10" s="1">
        <v>0.479166666666667</v>
      </c>
      <c r="AG10" s="1">
        <v>0.4791666666666667</v>
      </c>
      <c r="AH10" s="1">
        <v>0.5743055555555555</v>
      </c>
      <c r="AI10" s="1">
        <f t="shared" si="10"/>
        <v>0.0951388888888885</v>
      </c>
      <c r="AJ10" s="1">
        <f t="shared" si="11"/>
        <v>0.09513888888888883</v>
      </c>
      <c r="AK10" s="2">
        <v>3</v>
      </c>
      <c r="AL10" s="2"/>
      <c r="AM10" s="4">
        <f t="shared" si="12"/>
        <v>0.09195882436404476</v>
      </c>
      <c r="AN10" s="4">
        <f t="shared" si="13"/>
        <v>0.0919588243640451</v>
      </c>
      <c r="AO10" s="2"/>
      <c r="AP10" s="2"/>
      <c r="AR10" s="1">
        <v>0.5625</v>
      </c>
      <c r="AS10" s="1">
        <v>0.5631944444444444</v>
      </c>
      <c r="AT10" s="1">
        <v>0.6270833333333333</v>
      </c>
      <c r="AU10" s="1">
        <f t="shared" si="14"/>
        <v>0.06458333333333333</v>
      </c>
      <c r="AV10" s="1">
        <f t="shared" si="15"/>
        <v>0.06388888888888888</v>
      </c>
      <c r="AW10" s="2">
        <v>5</v>
      </c>
      <c r="AX10" s="2"/>
      <c r="AY10" s="4">
        <f t="shared" si="16"/>
        <v>0.0624246034004102</v>
      </c>
      <c r="AZ10" s="2"/>
      <c r="BA10" s="4">
        <f t="shared" si="17"/>
        <v>0.06175337110578214</v>
      </c>
      <c r="BC10" s="1">
        <v>0.520833333333333</v>
      </c>
      <c r="BD10" s="1">
        <v>0.5229166666666667</v>
      </c>
      <c r="BE10" s="1"/>
      <c r="BF10" s="1">
        <f t="shared" si="18"/>
        <v>-0.520833333333333</v>
      </c>
      <c r="BG10" s="1">
        <f t="shared" si="19"/>
        <v>-0.5229166666666667</v>
      </c>
      <c r="BH10" s="2">
        <v>4</v>
      </c>
      <c r="BI10" s="2"/>
      <c r="BJ10" s="4">
        <f t="shared" si="20"/>
        <v>-0.5034242209710498</v>
      </c>
      <c r="BK10" s="4">
        <f t="shared" si="21"/>
        <v>-0.5054379178549343</v>
      </c>
      <c r="BL10" s="2"/>
      <c r="BO10" s="1">
        <f t="shared" si="22"/>
        <v>-0.353472222222222</v>
      </c>
      <c r="BP10" s="1">
        <f t="shared" si="23"/>
        <v>-0.357638888888889</v>
      </c>
      <c r="BQ10" s="2">
        <f t="shared" si="24"/>
        <v>15</v>
      </c>
      <c r="BS10" s="4">
        <f t="shared" si="25"/>
        <v>-0.3416572379656858</v>
      </c>
      <c r="BT10" s="4">
        <f t="shared" si="26"/>
        <v>-0.3456846317334545</v>
      </c>
    </row>
    <row r="11" spans="2:72" ht="12">
      <c r="B11" t="s">
        <v>40</v>
      </c>
      <c r="C11">
        <v>29.68</v>
      </c>
      <c r="D11">
        <v>450</v>
      </c>
      <c r="E11">
        <f t="shared" si="0"/>
        <v>78.56470588235294</v>
      </c>
      <c r="F11">
        <f t="shared" si="1"/>
        <v>1.0863673385360775</v>
      </c>
      <c r="H11" s="1"/>
      <c r="I11" s="1"/>
      <c r="J11" s="1"/>
      <c r="K11" s="1">
        <f t="shared" si="2"/>
        <v>0</v>
      </c>
      <c r="L11" s="1">
        <f t="shared" si="3"/>
        <v>0</v>
      </c>
      <c r="M11" s="2"/>
      <c r="N11" s="2"/>
      <c r="O11" s="4">
        <f t="shared" si="4"/>
        <v>0</v>
      </c>
      <c r="P11" s="4">
        <f t="shared" si="5"/>
        <v>0</v>
      </c>
      <c r="Q11" s="2"/>
      <c r="R11" s="2"/>
      <c r="T11" s="3">
        <v>0.614583333333333</v>
      </c>
      <c r="U11" s="3">
        <v>0.6215277777777778</v>
      </c>
      <c r="V11" s="3">
        <v>0.7034722222222222</v>
      </c>
      <c r="W11" s="1">
        <f t="shared" si="6"/>
        <v>0.08888888888888913</v>
      </c>
      <c r="X11" s="1">
        <f t="shared" si="7"/>
        <v>0.08194444444444438</v>
      </c>
      <c r="Y11" s="2">
        <v>7</v>
      </c>
      <c r="Z11" s="2"/>
      <c r="AA11" s="4">
        <f t="shared" si="8"/>
        <v>0.09656598564765159</v>
      </c>
      <c r="AB11" s="4">
        <f t="shared" si="9"/>
        <v>0.0890217680189285</v>
      </c>
      <c r="AC11" s="2"/>
      <c r="AF11" s="1">
        <v>0.479166666666667</v>
      </c>
      <c r="AG11" s="1">
        <v>0.4791666666666667</v>
      </c>
      <c r="AH11" s="1">
        <v>0.5993055555555555</v>
      </c>
      <c r="AI11" s="1">
        <f t="shared" si="10"/>
        <v>0.12013888888888852</v>
      </c>
      <c r="AJ11" s="1">
        <f t="shared" si="11"/>
        <v>0.12013888888888885</v>
      </c>
      <c r="AK11" s="2">
        <v>7</v>
      </c>
      <c r="AL11" s="2"/>
      <c r="AM11" s="4">
        <f t="shared" si="12"/>
        <v>0.13051496497690335</v>
      </c>
      <c r="AN11" s="4">
        <f t="shared" si="13"/>
        <v>0.1305149649769037</v>
      </c>
      <c r="AO11" s="2"/>
      <c r="AP11" s="2"/>
      <c r="AR11" s="1"/>
      <c r="AS11" s="1"/>
      <c r="AT11" s="1"/>
      <c r="AU11" s="1">
        <f t="shared" si="14"/>
        <v>0</v>
      </c>
      <c r="AV11" s="1">
        <f t="shared" si="15"/>
        <v>0</v>
      </c>
      <c r="AW11" s="2"/>
      <c r="AX11" s="2"/>
      <c r="AY11" s="4">
        <f t="shared" si="16"/>
        <v>0</v>
      </c>
      <c r="AZ11" s="2"/>
      <c r="BA11" s="4">
        <f t="shared" si="17"/>
        <v>0</v>
      </c>
      <c r="BC11" s="1">
        <v>0.520833333333333</v>
      </c>
      <c r="BD11" s="1">
        <v>0.5208333333333334</v>
      </c>
      <c r="BE11" s="1"/>
      <c r="BF11" s="1">
        <f t="shared" si="18"/>
        <v>-0.520833333333333</v>
      </c>
      <c r="BG11" s="1">
        <f t="shared" si="19"/>
        <v>-0.5208333333333334</v>
      </c>
      <c r="BH11" s="2">
        <v>5</v>
      </c>
      <c r="BI11" s="2"/>
      <c r="BJ11" s="4">
        <f t="shared" si="20"/>
        <v>-0.5658163221542067</v>
      </c>
      <c r="BK11" s="4">
        <f t="shared" si="21"/>
        <v>-0.5658163221542071</v>
      </c>
      <c r="BL11" s="2"/>
      <c r="BO11" s="1">
        <f t="shared" si="22"/>
        <v>-0.3118055555555554</v>
      </c>
      <c r="BP11" s="1">
        <f t="shared" si="23"/>
        <v>-0.31875000000000014</v>
      </c>
      <c r="BQ11" s="2">
        <f t="shared" si="24"/>
        <v>19</v>
      </c>
      <c r="BS11" s="4">
        <f t="shared" si="25"/>
        <v>-0.3387353715296518</v>
      </c>
      <c r="BT11" s="4">
        <f t="shared" si="26"/>
        <v>-0.34627958915837487</v>
      </c>
    </row>
    <row r="12" spans="2:72" ht="12">
      <c r="B12" t="s">
        <v>41</v>
      </c>
      <c r="C12">
        <v>26</v>
      </c>
      <c r="D12">
        <v>450</v>
      </c>
      <c r="E12">
        <f t="shared" si="0"/>
        <v>68.82352941176471</v>
      </c>
      <c r="F12">
        <f t="shared" si="1"/>
        <v>1.0295994781324582</v>
      </c>
      <c r="H12" s="1"/>
      <c r="I12" s="1"/>
      <c r="J12" s="1"/>
      <c r="K12" s="1">
        <f t="shared" si="2"/>
        <v>0</v>
      </c>
      <c r="L12" s="1">
        <f t="shared" si="3"/>
        <v>0</v>
      </c>
      <c r="M12" s="2"/>
      <c r="N12" s="2"/>
      <c r="O12" s="4">
        <f t="shared" si="4"/>
        <v>0</v>
      </c>
      <c r="P12" s="4">
        <f t="shared" si="5"/>
        <v>0</v>
      </c>
      <c r="Q12" s="2"/>
      <c r="R12" s="2"/>
      <c r="T12" s="3">
        <v>0.614583333333333</v>
      </c>
      <c r="U12" s="3">
        <v>0.61875</v>
      </c>
      <c r="V12" s="3">
        <v>0.720138888888889</v>
      </c>
      <c r="W12" s="1">
        <f t="shared" si="6"/>
        <v>0.10555555555555596</v>
      </c>
      <c r="X12" s="1">
        <f t="shared" si="7"/>
        <v>0.10138888888888897</v>
      </c>
      <c r="Y12" s="2">
        <v>10</v>
      </c>
      <c r="Z12" s="2"/>
      <c r="AA12" s="4">
        <f t="shared" si="8"/>
        <v>0.10867994491398211</v>
      </c>
      <c r="AB12" s="4">
        <f t="shared" si="9"/>
        <v>0.10438994708842989</v>
      </c>
      <c r="AC12" s="2"/>
      <c r="AF12" s="1">
        <v>0.479166666666667</v>
      </c>
      <c r="AG12" s="1">
        <v>0.4798611111111111</v>
      </c>
      <c r="AH12" s="1">
        <v>0.6354166666666666</v>
      </c>
      <c r="AI12" s="1">
        <f t="shared" si="10"/>
        <v>0.1562499999999996</v>
      </c>
      <c r="AJ12" s="1">
        <f t="shared" si="11"/>
        <v>0.1555555555555555</v>
      </c>
      <c r="AK12" s="2" t="s">
        <v>42</v>
      </c>
      <c r="AL12" s="2"/>
      <c r="AM12" s="4">
        <f t="shared" si="12"/>
        <v>0.1608749184581962</v>
      </c>
      <c r="AN12" s="4">
        <f t="shared" si="13"/>
        <v>0.16015991882060457</v>
      </c>
      <c r="AO12" s="2"/>
      <c r="AP12" s="2"/>
      <c r="AR12" s="1">
        <v>0.5625</v>
      </c>
      <c r="AS12" s="1">
        <v>0.5659722222222222</v>
      </c>
      <c r="AT12" s="1">
        <v>0.6555555555555556</v>
      </c>
      <c r="AU12" s="1">
        <f t="shared" si="14"/>
        <v>0.09305555555555556</v>
      </c>
      <c r="AV12" s="1">
        <f t="shared" si="15"/>
        <v>0.08958333333333335</v>
      </c>
      <c r="AW12" s="2">
        <v>9</v>
      </c>
      <c r="AX12" s="2"/>
      <c r="AY12" s="4">
        <f t="shared" si="16"/>
        <v>0.09580995143732597</v>
      </c>
      <c r="AZ12" s="2"/>
      <c r="BA12" s="4">
        <f t="shared" si="17"/>
        <v>0.09223495324936606</v>
      </c>
      <c r="BC12" s="1"/>
      <c r="BD12" s="1"/>
      <c r="BE12" s="1"/>
      <c r="BF12" s="1">
        <f t="shared" si="18"/>
        <v>0</v>
      </c>
      <c r="BG12" s="1">
        <f t="shared" si="19"/>
        <v>0</v>
      </c>
      <c r="BH12" s="2"/>
      <c r="BI12" s="2"/>
      <c r="BJ12" s="4">
        <f t="shared" si="20"/>
        <v>0</v>
      </c>
      <c r="BK12" s="4">
        <f t="shared" si="21"/>
        <v>0</v>
      </c>
      <c r="BL12" s="2"/>
      <c r="BO12" s="1">
        <f t="shared" si="22"/>
        <v>0.26180555555555557</v>
      </c>
      <c r="BP12" s="1">
        <f t="shared" si="23"/>
        <v>0.2569444444444445</v>
      </c>
      <c r="BQ12" s="2" t="e">
        <f t="shared" si="24"/>
        <v>#VALUE!</v>
      </c>
      <c r="BS12" s="4">
        <f t="shared" si="25"/>
        <v>0.2695548633721783</v>
      </c>
      <c r="BT12" s="4">
        <f t="shared" si="26"/>
        <v>0.26454986590903445</v>
      </c>
    </row>
    <row r="13" spans="2:72" ht="12">
      <c r="B13" t="s">
        <v>43</v>
      </c>
      <c r="C13">
        <v>22.11</v>
      </c>
      <c r="D13">
        <v>310</v>
      </c>
      <c r="E13">
        <f t="shared" si="0"/>
        <v>40.31823529411764</v>
      </c>
      <c r="F13">
        <f t="shared" si="1"/>
        <v>0.8349664187507685</v>
      </c>
      <c r="H13" s="1"/>
      <c r="I13" s="1"/>
      <c r="J13" s="1"/>
      <c r="K13" s="1">
        <f t="shared" si="2"/>
        <v>0</v>
      </c>
      <c r="L13" s="1">
        <f t="shared" si="3"/>
        <v>0</v>
      </c>
      <c r="M13" s="2"/>
      <c r="N13" s="2"/>
      <c r="O13" s="4">
        <f t="shared" si="4"/>
        <v>0</v>
      </c>
      <c r="P13" s="4">
        <f t="shared" si="5"/>
        <v>0</v>
      </c>
      <c r="Q13" s="2"/>
      <c r="R13" s="2"/>
      <c r="T13" s="3">
        <v>0.614583333333333</v>
      </c>
      <c r="U13" s="3">
        <v>0.6208333333333333</v>
      </c>
      <c r="V13" s="3">
        <v>0.7048611111111112</v>
      </c>
      <c r="W13" s="1">
        <f t="shared" si="6"/>
        <v>0.09027777777777812</v>
      </c>
      <c r="X13" s="1">
        <f t="shared" si="7"/>
        <v>0.08402777777777781</v>
      </c>
      <c r="Y13" s="2">
        <v>8</v>
      </c>
      <c r="Z13" s="2"/>
      <c r="AA13" s="4">
        <f t="shared" si="8"/>
        <v>0.07537891280388911</v>
      </c>
      <c r="AB13" s="4">
        <f t="shared" si="9"/>
        <v>0.07016037268669655</v>
      </c>
      <c r="AC13" s="2"/>
      <c r="AF13" s="1">
        <v>0.479166666666667</v>
      </c>
      <c r="AG13" s="1">
        <v>0.4798611111111111</v>
      </c>
      <c r="AH13" s="1">
        <v>0.5993055555555555</v>
      </c>
      <c r="AI13" s="1">
        <f t="shared" si="10"/>
        <v>0.12013888888888852</v>
      </c>
      <c r="AJ13" s="1">
        <f t="shared" si="11"/>
        <v>0.11944444444444441</v>
      </c>
      <c r="AK13" s="2">
        <v>8</v>
      </c>
      <c r="AL13" s="2"/>
      <c r="AM13" s="4">
        <f t="shared" si="12"/>
        <v>0.10031193780825173</v>
      </c>
      <c r="AN13" s="4">
        <f t="shared" si="13"/>
        <v>0.09973210001745288</v>
      </c>
      <c r="AO13" s="2"/>
      <c r="AP13" s="2"/>
      <c r="AR13" s="1">
        <v>0.5625</v>
      </c>
      <c r="AS13" s="1">
        <v>0.5645833333333333</v>
      </c>
      <c r="AT13" s="1">
        <v>0.6361111111111112</v>
      </c>
      <c r="AU13" s="1">
        <f t="shared" si="14"/>
        <v>0.07361111111111118</v>
      </c>
      <c r="AV13" s="1">
        <f t="shared" si="15"/>
        <v>0.07152777777777786</v>
      </c>
      <c r="AW13" s="2">
        <v>7</v>
      </c>
      <c r="AX13" s="2"/>
      <c r="AY13" s="4">
        <f t="shared" si="16"/>
        <v>0.06146280582470941</v>
      </c>
      <c r="AZ13" s="2"/>
      <c r="BA13" s="4">
        <f t="shared" si="17"/>
        <v>0.05972329245231198</v>
      </c>
      <c r="BC13" s="1"/>
      <c r="BD13" s="1"/>
      <c r="BE13" s="1"/>
      <c r="BF13" s="1">
        <f t="shared" si="18"/>
        <v>0</v>
      </c>
      <c r="BG13" s="1">
        <f t="shared" si="19"/>
        <v>0</v>
      </c>
      <c r="BH13" s="2"/>
      <c r="BI13" s="2"/>
      <c r="BJ13" s="4">
        <f t="shared" si="20"/>
        <v>0</v>
      </c>
      <c r="BK13" s="4">
        <f t="shared" si="21"/>
        <v>0</v>
      </c>
      <c r="BL13" s="2"/>
      <c r="BO13" s="1">
        <f t="shared" si="22"/>
        <v>0.21041666666666664</v>
      </c>
      <c r="BP13" s="1">
        <f t="shared" si="23"/>
        <v>0.20347222222222222</v>
      </c>
      <c r="BQ13" s="2">
        <f t="shared" si="24"/>
        <v>23</v>
      </c>
      <c r="BS13" s="4">
        <f t="shared" si="25"/>
        <v>0.17569085061214085</v>
      </c>
      <c r="BT13" s="4">
        <f t="shared" si="26"/>
        <v>0.16989247270414942</v>
      </c>
    </row>
    <row r="14" spans="2:72" ht="12">
      <c r="B14" t="s">
        <v>44</v>
      </c>
      <c r="C14">
        <v>26.75</v>
      </c>
      <c r="D14">
        <v>280</v>
      </c>
      <c r="E14">
        <f t="shared" si="0"/>
        <v>44.05882352941177</v>
      </c>
      <c r="F14">
        <f t="shared" si="1"/>
        <v>0.8637682090113369</v>
      </c>
      <c r="H14" s="1"/>
      <c r="I14" s="1"/>
      <c r="J14" s="1"/>
      <c r="K14" s="1">
        <f t="shared" si="2"/>
        <v>0</v>
      </c>
      <c r="L14" s="1">
        <f t="shared" si="3"/>
        <v>0</v>
      </c>
      <c r="M14" s="2"/>
      <c r="N14" s="2"/>
      <c r="O14" s="4">
        <f t="shared" si="4"/>
        <v>0</v>
      </c>
      <c r="P14" s="4">
        <f t="shared" si="5"/>
        <v>0</v>
      </c>
      <c r="Q14" s="2"/>
      <c r="R14" s="2"/>
      <c r="T14" s="3">
        <v>0.614583333333333</v>
      </c>
      <c r="U14" s="3">
        <v>0.6159722222222223</v>
      </c>
      <c r="V14" s="3">
        <v>0.6881944444444444</v>
      </c>
      <c r="W14" s="1">
        <f t="shared" si="6"/>
        <v>0.0736111111111114</v>
      </c>
      <c r="X14" s="1">
        <f t="shared" si="7"/>
        <v>0.07222222222222219</v>
      </c>
      <c r="Y14" s="2">
        <v>4</v>
      </c>
      <c r="Z14" s="2"/>
      <c r="AA14" s="4">
        <f t="shared" si="8"/>
        <v>0.06358293760777922</v>
      </c>
      <c r="AB14" s="4">
        <f t="shared" si="9"/>
        <v>0.062383259539707636</v>
      </c>
      <c r="AC14" s="2"/>
      <c r="AF14" s="1">
        <v>0.479166666666667</v>
      </c>
      <c r="AG14" s="1">
        <v>0.4784722222222222</v>
      </c>
      <c r="AH14" s="1">
        <v>0.5722222222222222</v>
      </c>
      <c r="AI14" s="1">
        <f t="shared" si="10"/>
        <v>0.09305555555555517</v>
      </c>
      <c r="AJ14" s="1">
        <f t="shared" si="11"/>
        <v>0.09375</v>
      </c>
      <c r="AK14" s="2">
        <v>8</v>
      </c>
      <c r="AL14" s="2"/>
      <c r="AM14" s="4">
        <f t="shared" si="12"/>
        <v>0.08037843056077684</v>
      </c>
      <c r="AN14" s="4">
        <f t="shared" si="13"/>
        <v>0.08097826959481283</v>
      </c>
      <c r="AO14" s="2"/>
      <c r="AP14" s="2"/>
      <c r="AR14" s="1">
        <v>0.5625</v>
      </c>
      <c r="AS14" s="1">
        <v>0.5631944444444444</v>
      </c>
      <c r="AT14" s="1">
        <v>0.6298611111111111</v>
      </c>
      <c r="AU14" s="1">
        <f t="shared" si="14"/>
        <v>0.0673611111111111</v>
      </c>
      <c r="AV14" s="1">
        <f t="shared" si="15"/>
        <v>0.06666666666666665</v>
      </c>
      <c r="AW14" s="2">
        <v>6</v>
      </c>
      <c r="AX14" s="2"/>
      <c r="AY14" s="4">
        <f t="shared" si="16"/>
        <v>0.05818438630145809</v>
      </c>
      <c r="AZ14" s="2"/>
      <c r="BA14" s="4">
        <f t="shared" si="17"/>
        <v>0.057584547267422445</v>
      </c>
      <c r="BC14" s="1">
        <v>0.520833333333333</v>
      </c>
      <c r="BD14" s="1">
        <v>0.5208333333333334</v>
      </c>
      <c r="BE14" s="1"/>
      <c r="BF14" s="1">
        <f t="shared" si="18"/>
        <v>-0.520833333333333</v>
      </c>
      <c r="BG14" s="1">
        <f t="shared" si="19"/>
        <v>-0.5208333333333334</v>
      </c>
      <c r="BH14" s="2">
        <v>3</v>
      </c>
      <c r="BI14" s="2"/>
      <c r="BJ14" s="4">
        <f t="shared" si="20"/>
        <v>-0.44987927552673773</v>
      </c>
      <c r="BK14" s="4">
        <f t="shared" si="21"/>
        <v>-0.449879275526738</v>
      </c>
      <c r="BL14" s="2"/>
      <c r="BO14" s="1">
        <f t="shared" si="22"/>
        <v>-0.35416666666666646</v>
      </c>
      <c r="BP14" s="1">
        <f t="shared" si="23"/>
        <v>-0.3548611111111112</v>
      </c>
      <c r="BQ14" s="2">
        <f t="shared" si="24"/>
        <v>21</v>
      </c>
      <c r="BS14" s="4">
        <f t="shared" si="25"/>
        <v>-0.30591790735818164</v>
      </c>
      <c r="BT14" s="4">
        <f t="shared" si="26"/>
        <v>-0.3065177463922175</v>
      </c>
    </row>
    <row r="15" spans="2:72" ht="12">
      <c r="B15" t="s">
        <v>45</v>
      </c>
      <c r="C15">
        <v>26.43</v>
      </c>
      <c r="D15">
        <v>375</v>
      </c>
      <c r="E15">
        <f t="shared" si="0"/>
        <v>58.3014705882353</v>
      </c>
      <c r="F15">
        <f t="shared" si="1"/>
        <v>0.9635539967038043</v>
      </c>
      <c r="H15" s="1"/>
      <c r="I15" s="1"/>
      <c r="J15" s="1"/>
      <c r="K15" s="1">
        <f t="shared" si="2"/>
        <v>0</v>
      </c>
      <c r="L15" s="1">
        <f t="shared" si="3"/>
        <v>0</v>
      </c>
      <c r="M15" s="2"/>
      <c r="N15" s="2"/>
      <c r="O15" s="4">
        <f t="shared" si="4"/>
        <v>0</v>
      </c>
      <c r="P15" s="4">
        <f t="shared" si="5"/>
        <v>0</v>
      </c>
      <c r="Q15" s="2"/>
      <c r="R15" s="2"/>
      <c r="T15" s="3">
        <v>0.614583333333333</v>
      </c>
      <c r="U15" s="3">
        <v>0.6215277777777778</v>
      </c>
      <c r="V15" s="3">
        <v>0.6944444444444445</v>
      </c>
      <c r="W15" s="1">
        <f t="shared" si="6"/>
        <v>0.0798611111111115</v>
      </c>
      <c r="X15" s="1">
        <f t="shared" si="7"/>
        <v>0.07291666666666674</v>
      </c>
      <c r="Y15" s="2">
        <v>6</v>
      </c>
      <c r="Z15" s="2"/>
      <c r="AA15" s="4">
        <f t="shared" si="8"/>
        <v>0.07695049279231807</v>
      </c>
      <c r="AB15" s="4">
        <f t="shared" si="9"/>
        <v>0.0702591455929858</v>
      </c>
      <c r="AC15" s="2"/>
      <c r="AF15" s="1">
        <v>0.479166666666667</v>
      </c>
      <c r="AG15" s="1">
        <v>0.4798611111111111</v>
      </c>
      <c r="AH15" s="1">
        <v>0.5777777777777778</v>
      </c>
      <c r="AI15" s="1">
        <f t="shared" si="10"/>
        <v>0.09861111111111082</v>
      </c>
      <c r="AJ15" s="1">
        <f t="shared" si="11"/>
        <v>0.09791666666666671</v>
      </c>
      <c r="AK15" s="2">
        <v>4</v>
      </c>
      <c r="AL15" s="2"/>
      <c r="AM15" s="4">
        <f t="shared" si="12"/>
        <v>0.09501713023051375</v>
      </c>
      <c r="AN15" s="4">
        <f t="shared" si="13"/>
        <v>0.09434799551058087</v>
      </c>
      <c r="AO15" s="2"/>
      <c r="AP15" s="2"/>
      <c r="AR15" s="1">
        <v>0.5625</v>
      </c>
      <c r="AS15" s="1">
        <v>0.5631944444444444</v>
      </c>
      <c r="AT15" s="1">
        <v>0.6243055555555556</v>
      </c>
      <c r="AU15" s="1">
        <f t="shared" si="14"/>
        <v>0.06180555555555556</v>
      </c>
      <c r="AV15" s="1">
        <f t="shared" si="15"/>
        <v>0.061111111111111116</v>
      </c>
      <c r="AW15" s="2">
        <v>3</v>
      </c>
      <c r="AX15" s="2"/>
      <c r="AY15" s="4">
        <f t="shared" si="16"/>
        <v>0.05955299007405457</v>
      </c>
      <c r="AZ15" s="2"/>
      <c r="BA15" s="4">
        <f t="shared" si="17"/>
        <v>0.05888385535412138</v>
      </c>
      <c r="BC15" s="1">
        <v>0.520833333333333</v>
      </c>
      <c r="BD15" s="1">
        <v>0.5215277777777778</v>
      </c>
      <c r="BE15" s="1"/>
      <c r="BF15" s="1">
        <f t="shared" si="18"/>
        <v>-0.520833333333333</v>
      </c>
      <c r="BG15" s="1">
        <f t="shared" si="19"/>
        <v>-0.5215277777777778</v>
      </c>
      <c r="BH15" s="2">
        <v>2</v>
      </c>
      <c r="BI15" s="2"/>
      <c r="BJ15" s="4">
        <f t="shared" si="20"/>
        <v>-0.5018510399498978</v>
      </c>
      <c r="BK15" s="4">
        <f t="shared" si="21"/>
        <v>-0.5025201746698312</v>
      </c>
      <c r="BL15" s="2"/>
      <c r="BO15" s="1">
        <f t="shared" si="22"/>
        <v>-0.3423611111111107</v>
      </c>
      <c r="BP15" s="1">
        <f t="shared" si="23"/>
        <v>-0.35069444444444436</v>
      </c>
      <c r="BQ15" s="2">
        <f t="shared" si="24"/>
        <v>15</v>
      </c>
      <c r="BS15" s="4">
        <f t="shared" si="25"/>
        <v>-0.32988341692706596</v>
      </c>
      <c r="BT15" s="4">
        <f t="shared" si="26"/>
        <v>-0.3379130335662646</v>
      </c>
    </row>
    <row r="16" spans="2:72" ht="12">
      <c r="B16" t="s">
        <v>46</v>
      </c>
      <c r="C16">
        <v>29.5</v>
      </c>
      <c r="D16">
        <v>580</v>
      </c>
      <c r="E16">
        <f t="shared" si="0"/>
        <v>100.6470588235294</v>
      </c>
      <c r="F16">
        <f t="shared" si="1"/>
        <v>1.2032300774175853</v>
      </c>
      <c r="H16" s="1"/>
      <c r="I16" s="1"/>
      <c r="J16" s="1"/>
      <c r="K16" s="1">
        <f t="shared" si="2"/>
        <v>0</v>
      </c>
      <c r="L16" s="1">
        <f t="shared" si="3"/>
        <v>0</v>
      </c>
      <c r="M16" s="2"/>
      <c r="N16" s="2"/>
      <c r="O16" s="4">
        <f t="shared" si="4"/>
        <v>0</v>
      </c>
      <c r="P16" s="4">
        <f t="shared" si="5"/>
        <v>0</v>
      </c>
      <c r="Q16" s="2"/>
      <c r="R16" s="2"/>
      <c r="T16" s="3">
        <v>0.614583333333333</v>
      </c>
      <c r="U16" s="3">
        <v>0.6166666666666667</v>
      </c>
      <c r="V16" s="3">
        <v>0.6847222222222222</v>
      </c>
      <c r="W16" s="1">
        <f t="shared" si="6"/>
        <v>0.0701388888888892</v>
      </c>
      <c r="X16" s="1">
        <f t="shared" si="7"/>
        <v>0.06805555555555554</v>
      </c>
      <c r="Y16" s="2">
        <v>1</v>
      </c>
      <c r="Z16" s="2"/>
      <c r="AA16" s="4">
        <f t="shared" si="8"/>
        <v>0.08439322070776156</v>
      </c>
      <c r="AB16" s="4">
        <f t="shared" si="9"/>
        <v>0.08188649137980786</v>
      </c>
      <c r="AC16" s="2"/>
      <c r="AF16" s="1">
        <v>0.479166666666667</v>
      </c>
      <c r="AG16" s="1">
        <v>0.4791666666666667</v>
      </c>
      <c r="AH16" s="1">
        <v>0.5729166666666666</v>
      </c>
      <c r="AI16" s="1">
        <f t="shared" si="10"/>
        <v>0.09374999999999961</v>
      </c>
      <c r="AJ16" s="1">
        <f t="shared" si="11"/>
        <v>0.09374999999999994</v>
      </c>
      <c r="AK16" s="2">
        <v>2</v>
      </c>
      <c r="AL16" s="2"/>
      <c r="AM16" s="4">
        <f t="shared" si="12"/>
        <v>0.11280281975789815</v>
      </c>
      <c r="AN16" s="4">
        <f t="shared" si="13"/>
        <v>0.11280281975789855</v>
      </c>
      <c r="AO16" s="2"/>
      <c r="AP16" s="2"/>
      <c r="AR16" s="1">
        <v>0.5625</v>
      </c>
      <c r="AS16" s="1">
        <v>0.5631944444444444</v>
      </c>
      <c r="AT16" s="1">
        <v>0.6229166666666667</v>
      </c>
      <c r="AU16" s="1">
        <f t="shared" si="14"/>
        <v>0.060416666666666674</v>
      </c>
      <c r="AV16" s="1">
        <f t="shared" si="15"/>
        <v>0.05972222222222223</v>
      </c>
      <c r="AW16" s="2">
        <v>1</v>
      </c>
      <c r="AX16" s="2"/>
      <c r="AY16" s="4">
        <f t="shared" si="16"/>
        <v>0.07269515051064579</v>
      </c>
      <c r="AZ16" s="2"/>
      <c r="BA16" s="4">
        <f t="shared" si="17"/>
        <v>0.07185957406799469</v>
      </c>
      <c r="BC16" s="1">
        <v>0.520833333333333</v>
      </c>
      <c r="BD16" s="1">
        <v>0.5208333333333334</v>
      </c>
      <c r="BE16" s="1"/>
      <c r="BF16" s="1">
        <f t="shared" si="18"/>
        <v>-0.520833333333333</v>
      </c>
      <c r="BG16" s="1">
        <f t="shared" si="19"/>
        <v>-0.5208333333333334</v>
      </c>
      <c r="BH16" s="2">
        <v>1</v>
      </c>
      <c r="BI16" s="2"/>
      <c r="BJ16" s="4">
        <f t="shared" si="20"/>
        <v>-0.6266823319883253</v>
      </c>
      <c r="BK16" s="4">
        <f t="shared" si="21"/>
        <v>-0.6266823319883257</v>
      </c>
      <c r="BL16" s="2"/>
      <c r="BO16" s="1">
        <f t="shared" si="22"/>
        <v>-0.35694444444444423</v>
      </c>
      <c r="BP16" s="1">
        <f t="shared" si="23"/>
        <v>-0.3590277777777779</v>
      </c>
      <c r="BQ16" s="2">
        <f t="shared" si="24"/>
        <v>5</v>
      </c>
      <c r="BS16" s="4">
        <f t="shared" si="25"/>
        <v>-0.4294862915226656</v>
      </c>
      <c r="BT16" s="4">
        <f t="shared" si="26"/>
        <v>-0.4319930208506193</v>
      </c>
    </row>
    <row r="17" spans="2:72" ht="12">
      <c r="B17" t="s">
        <v>47</v>
      </c>
      <c r="C17">
        <v>20.1</v>
      </c>
      <c r="D17">
        <v>320</v>
      </c>
      <c r="E17">
        <f t="shared" si="0"/>
        <v>37.83529411764706</v>
      </c>
      <c r="F17">
        <f t="shared" si="1"/>
        <v>0.8151040084217225</v>
      </c>
      <c r="H17" s="1"/>
      <c r="I17" s="1"/>
      <c r="J17" s="1"/>
      <c r="K17" s="1">
        <f t="shared" si="2"/>
        <v>0</v>
      </c>
      <c r="L17" s="1">
        <f t="shared" si="3"/>
        <v>0</v>
      </c>
      <c r="M17" s="2"/>
      <c r="N17" s="2"/>
      <c r="O17" s="4">
        <f t="shared" si="4"/>
        <v>0</v>
      </c>
      <c r="P17" s="4">
        <f t="shared" si="5"/>
        <v>0</v>
      </c>
      <c r="Q17" s="2"/>
      <c r="R17" s="2"/>
      <c r="T17" s="3">
        <v>0.614583333333333</v>
      </c>
      <c r="U17" s="3">
        <v>0.6152777777777778</v>
      </c>
      <c r="V17" s="3">
        <v>0.686111111111111</v>
      </c>
      <c r="W17" s="1">
        <f t="shared" si="6"/>
        <v>0.07152777777777797</v>
      </c>
      <c r="X17" s="1">
        <f t="shared" si="7"/>
        <v>0.07083333333333319</v>
      </c>
      <c r="Y17" s="2">
        <v>2</v>
      </c>
      <c r="Z17" s="2"/>
      <c r="AA17" s="4">
        <f t="shared" si="8"/>
        <v>0.058302578380165025</v>
      </c>
      <c r="AB17" s="4">
        <f t="shared" si="9"/>
        <v>0.057736533929871894</v>
      </c>
      <c r="AC17" s="2"/>
      <c r="AF17" s="1">
        <v>0.479166666666667</v>
      </c>
      <c r="AG17" s="1">
        <v>0.4784722222222222</v>
      </c>
      <c r="AH17" s="1">
        <v>0.5590277777777778</v>
      </c>
      <c r="AI17" s="1">
        <f t="shared" si="10"/>
        <v>0.07986111111111077</v>
      </c>
      <c r="AJ17" s="1">
        <f t="shared" si="11"/>
        <v>0.0805555555555556</v>
      </c>
      <c r="AK17" s="2">
        <v>10</v>
      </c>
      <c r="AL17" s="2"/>
      <c r="AM17" s="4">
        <f t="shared" si="12"/>
        <v>0.06509511178367895</v>
      </c>
      <c r="AN17" s="4">
        <f t="shared" si="13"/>
        <v>0.06566115623397213</v>
      </c>
      <c r="AO17" s="2"/>
      <c r="AP17" s="2"/>
      <c r="AR17" s="1">
        <v>0.5625</v>
      </c>
      <c r="AS17" s="1">
        <v>0.5652777777777778</v>
      </c>
      <c r="AT17" s="1">
        <v>0.6368055555555555</v>
      </c>
      <c r="AU17" s="1">
        <f t="shared" si="14"/>
        <v>0.07430555555555551</v>
      </c>
      <c r="AV17" s="1">
        <f t="shared" si="15"/>
        <v>0.07152777777777775</v>
      </c>
      <c r="AW17" s="2">
        <v>8</v>
      </c>
      <c r="AX17" s="2"/>
      <c r="AY17" s="4">
        <f t="shared" si="16"/>
        <v>0.060566756181336286</v>
      </c>
      <c r="AZ17" s="2"/>
      <c r="BA17" s="4">
        <f t="shared" si="17"/>
        <v>0.058302578380164845</v>
      </c>
      <c r="BC17" s="1">
        <v>0.520833333333333</v>
      </c>
      <c r="BD17" s="1">
        <v>0.5222222222222223</v>
      </c>
      <c r="BE17" s="1"/>
      <c r="BF17" s="1">
        <f t="shared" si="18"/>
        <v>-0.520833333333333</v>
      </c>
      <c r="BG17" s="1">
        <f t="shared" si="19"/>
        <v>-0.5222222222222223</v>
      </c>
      <c r="BH17" s="2">
        <v>8</v>
      </c>
      <c r="BI17" s="2"/>
      <c r="BJ17" s="4">
        <f t="shared" si="20"/>
        <v>-0.4245333377196469</v>
      </c>
      <c r="BK17" s="4">
        <f t="shared" si="21"/>
        <v>-0.4256654266202329</v>
      </c>
      <c r="BL17" s="2"/>
      <c r="BO17" s="1">
        <f t="shared" si="22"/>
        <v>-0.3694444444444443</v>
      </c>
      <c r="BP17" s="1">
        <f t="shared" si="23"/>
        <v>-0.37083333333333346</v>
      </c>
      <c r="BQ17" s="2">
        <f t="shared" si="24"/>
        <v>28</v>
      </c>
      <c r="BS17" s="4">
        <f t="shared" si="25"/>
        <v>-0.3011356475558029</v>
      </c>
      <c r="BT17" s="4">
        <f t="shared" si="26"/>
        <v>-0.3022677364563889</v>
      </c>
    </row>
    <row r="18" spans="8:69" ht="12"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T18" s="3"/>
      <c r="U18" s="3"/>
      <c r="V18" s="3"/>
      <c r="W18" s="1"/>
      <c r="X18" s="1"/>
      <c r="Y18" s="2"/>
      <c r="Z18" s="2"/>
      <c r="AA18" s="2"/>
      <c r="AB18" s="2"/>
      <c r="AC18" s="2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R18" s="1"/>
      <c r="AS18" s="1"/>
      <c r="AT18" s="1"/>
      <c r="AU18" s="1"/>
      <c r="AV18" s="1"/>
      <c r="AW18" s="2"/>
      <c r="AX18" s="2"/>
      <c r="AY18" s="4"/>
      <c r="AZ18" s="2"/>
      <c r="BA18" s="4"/>
      <c r="BC18" s="1"/>
      <c r="BD18" s="1"/>
      <c r="BE18" s="1"/>
      <c r="BF18" s="1"/>
      <c r="BG18" s="1"/>
      <c r="BH18" s="2"/>
      <c r="BI18" s="2"/>
      <c r="BJ18" s="2"/>
      <c r="BK18" s="2"/>
      <c r="BL18" s="2"/>
      <c r="BO18" s="1"/>
      <c r="BP18" s="1"/>
      <c r="BQ18" s="2"/>
    </row>
    <row r="19" spans="2:69" ht="12">
      <c r="B19" t="s">
        <v>48</v>
      </c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T19" s="3"/>
      <c r="U19" s="3"/>
      <c r="V19" s="3"/>
      <c r="W19" s="1"/>
      <c r="X19" s="1"/>
      <c r="Y19" s="2"/>
      <c r="Z19" s="2"/>
      <c r="AA19" s="2"/>
      <c r="AB19" s="2"/>
      <c r="AC19" s="2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R19" s="1"/>
      <c r="AS19" s="1"/>
      <c r="AT19" s="1"/>
      <c r="AU19" s="1"/>
      <c r="AV19" s="1"/>
      <c r="AW19" s="2"/>
      <c r="AX19" s="2"/>
      <c r="AY19" s="4"/>
      <c r="AZ19" s="2"/>
      <c r="BA19" s="4"/>
      <c r="BC19" s="1"/>
      <c r="BD19" s="1"/>
      <c r="BE19" s="1"/>
      <c r="BF19" s="1"/>
      <c r="BG19" s="1"/>
      <c r="BH19" s="2"/>
      <c r="BI19" s="2"/>
      <c r="BJ19" s="2"/>
      <c r="BK19" s="2"/>
      <c r="BL19" s="2"/>
      <c r="BO19" s="1"/>
      <c r="BP19" s="1"/>
      <c r="BQ19" s="2"/>
    </row>
    <row r="20" spans="8:69" ht="12"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T20" s="3"/>
      <c r="U20" s="3"/>
      <c r="V20" s="3"/>
      <c r="W20" s="1"/>
      <c r="X20" s="1"/>
      <c r="Y20" s="2"/>
      <c r="Z20" s="2"/>
      <c r="AA20" s="2"/>
      <c r="AB20" s="2"/>
      <c r="AC20" s="2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R20" s="1"/>
      <c r="AS20" s="1"/>
      <c r="AT20" s="1"/>
      <c r="AU20" s="1"/>
      <c r="AV20" s="1"/>
      <c r="AW20" s="2"/>
      <c r="AX20" s="2"/>
      <c r="AY20" s="4"/>
      <c r="AZ20" s="2"/>
      <c r="BA20" s="4"/>
      <c r="BC20" s="1"/>
      <c r="BD20" s="1"/>
      <c r="BE20" s="1"/>
      <c r="BF20" s="1"/>
      <c r="BG20" s="1"/>
      <c r="BH20" s="2"/>
      <c r="BI20" s="2"/>
      <c r="BJ20" s="2"/>
      <c r="BK20" s="2"/>
      <c r="BL20" s="2"/>
      <c r="BO20" s="1"/>
      <c r="BP20" s="1"/>
      <c r="BQ20" s="2"/>
    </row>
    <row r="21" spans="2:72" ht="12">
      <c r="B21" t="s">
        <v>49</v>
      </c>
      <c r="C21">
        <v>13.81</v>
      </c>
      <c r="D21">
        <v>129.6</v>
      </c>
      <c r="E21">
        <f>(C21*D21)/170</f>
        <v>10.52809411764706</v>
      </c>
      <c r="F21">
        <f>((E21^0.5)+2)/10</f>
        <v>0.5244702469818622</v>
      </c>
      <c r="H21" s="1"/>
      <c r="I21" s="1"/>
      <c r="J21" s="1"/>
      <c r="K21" s="1">
        <f>SUM(J21-H21)</f>
        <v>0</v>
      </c>
      <c r="L21" s="1">
        <f>SUM(J21-I21)</f>
        <v>0</v>
      </c>
      <c r="M21" s="2"/>
      <c r="N21" s="2"/>
      <c r="O21" s="4">
        <f>SUM(K21*F21)</f>
        <v>0</v>
      </c>
      <c r="P21" s="4">
        <f>(F21*L21)</f>
        <v>0</v>
      </c>
      <c r="Q21" s="2"/>
      <c r="R21" s="2"/>
      <c r="T21" s="3"/>
      <c r="U21" s="3"/>
      <c r="V21" s="3"/>
      <c r="W21" s="1">
        <f>SUM(V21-T21)</f>
        <v>0</v>
      </c>
      <c r="X21" s="1">
        <f>SUM(V21-U21)</f>
        <v>0</v>
      </c>
      <c r="Y21" s="2"/>
      <c r="Z21" s="2"/>
      <c r="AA21" s="4">
        <f>(W21*F21)</f>
        <v>0</v>
      </c>
      <c r="AB21" s="4">
        <f>(X21*F21)</f>
        <v>0</v>
      </c>
      <c r="AC21" s="2"/>
      <c r="AF21" s="1"/>
      <c r="AG21" s="1"/>
      <c r="AH21" s="1"/>
      <c r="AI21" s="1">
        <f>SUM(AH21-AF21)</f>
        <v>0</v>
      </c>
      <c r="AJ21" s="1">
        <f>SUM(AH21-AG21)</f>
        <v>0</v>
      </c>
      <c r="AK21" s="2"/>
      <c r="AL21" s="2"/>
      <c r="AM21" s="4">
        <f>(AI21*F21)</f>
        <v>0</v>
      </c>
      <c r="AN21" s="4">
        <f>(AJ21*F21)</f>
        <v>0</v>
      </c>
      <c r="AO21" s="2"/>
      <c r="AP21" s="2"/>
      <c r="AR21" s="1">
        <v>0.5625</v>
      </c>
      <c r="AS21" s="1">
        <v>0.5694444444444444</v>
      </c>
      <c r="AT21" s="1"/>
      <c r="AU21" s="1">
        <f>SUM(AT21-AR21)</f>
        <v>-0.5625</v>
      </c>
      <c r="AV21" s="1">
        <f>SUM(AT21-AS21)</f>
        <v>-0.5694444444444444</v>
      </c>
      <c r="AW21" s="2"/>
      <c r="AX21" s="2"/>
      <c r="AY21" s="4"/>
      <c r="AZ21" s="2"/>
      <c r="BA21" s="4"/>
      <c r="BC21" s="1"/>
      <c r="BD21" s="1"/>
      <c r="BE21" s="1"/>
      <c r="BF21" s="1">
        <f>SUM(BE21-BC21)</f>
        <v>0</v>
      </c>
      <c r="BG21" s="1">
        <f>SUM(BE21-BD21)</f>
        <v>0</v>
      </c>
      <c r="BH21" s="2"/>
      <c r="BI21" s="2"/>
      <c r="BJ21" s="4">
        <f>(BF21*F21)</f>
        <v>0</v>
      </c>
      <c r="BK21" s="4">
        <f>(BG21*F21)</f>
        <v>0</v>
      </c>
      <c r="BL21" s="2"/>
      <c r="BO21" s="1"/>
      <c r="BP21" s="1">
        <f>SUM(BG21+AJ21+L21+X21)</f>
        <v>0</v>
      </c>
      <c r="BQ21" s="2"/>
      <c r="BS21" s="4">
        <f>(BO21*F21)</f>
        <v>0</v>
      </c>
      <c r="BT21" s="4">
        <f>(BP21*F21)</f>
        <v>0</v>
      </c>
    </row>
    <row r="22" spans="2:72" ht="12">
      <c r="B22" t="s">
        <v>50</v>
      </c>
      <c r="C22">
        <v>15.21</v>
      </c>
      <c r="D22">
        <v>250</v>
      </c>
      <c r="E22">
        <f>(C22*D22)/170</f>
        <v>22.36764705882353</v>
      </c>
      <c r="F22">
        <f>((E22^0.5)+2)/10</f>
        <v>0.6729444688208492</v>
      </c>
      <c r="H22" s="1"/>
      <c r="I22" s="1"/>
      <c r="J22" s="1"/>
      <c r="K22" s="1">
        <f>SUM(J22-H22)</f>
        <v>0</v>
      </c>
      <c r="L22" s="1">
        <f>SUM(J22-I22)</f>
        <v>0</v>
      </c>
      <c r="M22" s="2"/>
      <c r="N22" s="2"/>
      <c r="O22" s="4">
        <f>SUM(K22*F22)</f>
        <v>0</v>
      </c>
      <c r="P22" s="4">
        <f>(F22*L22)</f>
        <v>0</v>
      </c>
      <c r="Q22" s="2"/>
      <c r="R22" s="2"/>
      <c r="T22" s="3">
        <v>0.614583333333333</v>
      </c>
      <c r="U22" s="3">
        <v>0.6263888888888889</v>
      </c>
      <c r="V22" s="3">
        <v>0.71875</v>
      </c>
      <c r="W22" s="1">
        <f>SUM(V22-T22)</f>
        <v>0.10416666666666696</v>
      </c>
      <c r="X22" s="1">
        <f>SUM(V22-U22)</f>
        <v>0.09236111111111112</v>
      </c>
      <c r="Y22" s="2"/>
      <c r="Z22" s="2"/>
      <c r="AA22" s="4">
        <f>(W22*F22)</f>
        <v>0.07009838216883867</v>
      </c>
      <c r="AB22" s="4">
        <f>(X22*F22)</f>
        <v>0.062153898856370106</v>
      </c>
      <c r="AC22" s="2"/>
      <c r="AF22" s="1">
        <v>0.479166666666667</v>
      </c>
      <c r="AG22" s="1">
        <v>0.4798611111111111</v>
      </c>
      <c r="AH22" s="1">
        <v>0.6034722222222222</v>
      </c>
      <c r="AI22" s="1">
        <f>SUM(AH22-AF22)</f>
        <v>0.12430555555555517</v>
      </c>
      <c r="AJ22" s="1">
        <f>SUM(AH22-AG22)</f>
        <v>0.12361111111111106</v>
      </c>
      <c r="AK22" s="2">
        <v>2</v>
      </c>
      <c r="AL22" s="2"/>
      <c r="AM22" s="4">
        <f>(AI22*F22)</f>
        <v>0.08365073605481364</v>
      </c>
      <c r="AN22" s="4">
        <f>(AJ22*F22)</f>
        <v>0.0831834135070216</v>
      </c>
      <c r="AO22" s="2"/>
      <c r="AP22" s="2"/>
      <c r="AR22" s="1">
        <v>0.5625</v>
      </c>
      <c r="AS22" s="1">
        <v>0.5694444444444444</v>
      </c>
      <c r="AT22" s="1">
        <v>0.65</v>
      </c>
      <c r="AU22" s="1">
        <f>SUM(AT22-AR22)</f>
        <v>0.08750000000000002</v>
      </c>
      <c r="AV22" s="1">
        <f>SUM(AT22-AS22)</f>
        <v>0.0805555555555556</v>
      </c>
      <c r="AW22" s="2">
        <v>2</v>
      </c>
      <c r="AX22" s="2"/>
      <c r="AY22" s="4">
        <f>(F22*AU22)</f>
        <v>0.058882641021824327</v>
      </c>
      <c r="AZ22" s="2"/>
      <c r="BA22" s="4">
        <f>(F22*AV22)</f>
        <v>0.054209415543901775</v>
      </c>
      <c r="BC22" s="1">
        <v>0.520833333333333</v>
      </c>
      <c r="BD22" s="1">
        <v>0.5236111111111111</v>
      </c>
      <c r="BE22" s="1"/>
      <c r="BF22" s="1">
        <f>SUM(BE22-BC22)</f>
        <v>-0.520833333333333</v>
      </c>
      <c r="BG22" s="1">
        <f>SUM(BE22-BD22)</f>
        <v>-0.5236111111111111</v>
      </c>
      <c r="BH22" s="2"/>
      <c r="BI22" s="2"/>
      <c r="BJ22" s="4">
        <f>(BF22*F22)</f>
        <v>-0.3504919108441921</v>
      </c>
      <c r="BK22" s="4">
        <f>(BG22*F22)</f>
        <v>-0.35236120103536134</v>
      </c>
      <c r="BL22" s="2"/>
      <c r="BO22" s="1"/>
      <c r="BP22" s="1">
        <f>SUM(BG22+AJ22+L22+X22)</f>
        <v>-0.30763888888888896</v>
      </c>
      <c r="BQ22" s="2">
        <f>SUM(BH22+M22+Y22+AK22+AW22)</f>
        <v>4</v>
      </c>
      <c r="BS22" s="4">
        <f>(BO22*F22)</f>
        <v>0</v>
      </c>
      <c r="BT22" s="4">
        <f>(BP22*F22)</f>
        <v>-0.20702388867196964</v>
      </c>
    </row>
    <row r="23" spans="2:72" ht="12">
      <c r="B23" t="s">
        <v>51</v>
      </c>
      <c r="C23">
        <v>24.8</v>
      </c>
      <c r="D23">
        <v>320</v>
      </c>
      <c r="E23">
        <f>(C23*D23)/170</f>
        <v>46.68235294117647</v>
      </c>
      <c r="F23">
        <f>((E23^0.5)+2)/10</f>
        <v>0.8832448531908342</v>
      </c>
      <c r="H23" s="1"/>
      <c r="I23" s="1"/>
      <c r="J23" s="1"/>
      <c r="K23" s="1">
        <f>SUM(J23-H23)</f>
        <v>0</v>
      </c>
      <c r="L23" s="1">
        <f>SUM(J23-I23)</f>
        <v>0</v>
      </c>
      <c r="M23" s="2"/>
      <c r="N23" s="2"/>
      <c r="O23" s="4">
        <f>SUM(K23*F23)</f>
        <v>0</v>
      </c>
      <c r="P23" s="4">
        <f>(F23*L23)</f>
        <v>0</v>
      </c>
      <c r="Q23" s="2"/>
      <c r="R23" s="2"/>
      <c r="T23" s="3">
        <v>0.614583333333333</v>
      </c>
      <c r="U23" s="3">
        <v>0.6194444444444445</v>
      </c>
      <c r="V23" s="3">
        <v>0.6868055555555556</v>
      </c>
      <c r="W23" s="1">
        <f>SUM(V23-T23)</f>
        <v>0.07222222222222252</v>
      </c>
      <c r="X23" s="1">
        <f>SUM(V23-U23)</f>
        <v>0.0673611111111111</v>
      </c>
      <c r="Y23" s="2"/>
      <c r="Z23" s="2"/>
      <c r="AA23" s="4">
        <f>(W23*F23)</f>
        <v>0.06378990606378274</v>
      </c>
      <c r="AB23" s="4">
        <f>(X23*F23)</f>
        <v>0.05949635469410479</v>
      </c>
      <c r="AC23" s="2"/>
      <c r="AF23" s="1">
        <v>0.479166666666667</v>
      </c>
      <c r="AG23" s="1">
        <v>0.48125</v>
      </c>
      <c r="AH23" s="1">
        <v>0.5673611111111111</v>
      </c>
      <c r="AI23" s="1">
        <f>SUM(AH23-AF23)</f>
        <v>0.08819444444444408</v>
      </c>
      <c r="AJ23" s="1">
        <f>SUM(AH23-AG23)</f>
        <v>0.08611111111111108</v>
      </c>
      <c r="AK23" s="2">
        <v>1</v>
      </c>
      <c r="AL23" s="2"/>
      <c r="AM23" s="4">
        <f>(AI23*F23)</f>
        <v>0.0778972891355802</v>
      </c>
      <c r="AN23" s="4">
        <f>(AJ23*F23)</f>
        <v>0.07605719569143292</v>
      </c>
      <c r="AO23" s="2"/>
      <c r="AP23" s="2"/>
      <c r="AR23" s="1">
        <v>0.5625</v>
      </c>
      <c r="AS23" s="1">
        <v>0.5638888888888889</v>
      </c>
      <c r="AT23" s="1">
        <v>0.6256944444444444</v>
      </c>
      <c r="AU23" s="1">
        <f>SUM(AT23-AR23)</f>
        <v>0.06319444444444444</v>
      </c>
      <c r="AV23" s="1">
        <f>SUM(AT23-AS23)</f>
        <v>0.06180555555555556</v>
      </c>
      <c r="AW23" s="2">
        <v>1</v>
      </c>
      <c r="AX23" s="2"/>
      <c r="AY23" s="4">
        <f>(F23*AU23)</f>
        <v>0.05581616780580966</v>
      </c>
      <c r="AZ23" s="2"/>
      <c r="BA23" s="4">
        <f>(F23*AV23)</f>
        <v>0.05458943884304462</v>
      </c>
      <c r="BC23" s="1">
        <v>0.520833333333333</v>
      </c>
      <c r="BD23" s="1">
        <v>0.5215277777777778</v>
      </c>
      <c r="BE23" s="1"/>
      <c r="BF23" s="1">
        <f>SUM(BE23-BC23)</f>
        <v>-0.520833333333333</v>
      </c>
      <c r="BG23" s="1">
        <f>SUM(BE23-BD23)</f>
        <v>-0.5215277777777778</v>
      </c>
      <c r="BH23" s="2">
        <v>1</v>
      </c>
      <c r="BI23" s="2"/>
      <c r="BJ23" s="4">
        <f>(BF23*F23)</f>
        <v>-0.46002336103689256</v>
      </c>
      <c r="BK23" s="4">
        <f>(BG23*F23)</f>
        <v>-0.4606367255182754</v>
      </c>
      <c r="BL23" s="2"/>
      <c r="BO23" s="1"/>
      <c r="BP23" s="1">
        <f>SUM(BG23+AJ23+L23+X23)</f>
        <v>-0.36805555555555564</v>
      </c>
      <c r="BQ23" s="2">
        <f>SUM(BH23+M23+Y23+AK23+AW23)</f>
        <v>3</v>
      </c>
      <c r="BS23" s="4">
        <f>(BO23*F23)</f>
        <v>0</v>
      </c>
      <c r="BT23" s="4">
        <f>(BP23*F23)</f>
        <v>-0.32508317513273766</v>
      </c>
    </row>
    <row r="24" spans="8:69" ht="12"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T24" s="3"/>
      <c r="U24" s="3"/>
      <c r="V24" s="3"/>
      <c r="W24" s="1"/>
      <c r="X24" s="1"/>
      <c r="Y24" s="2"/>
      <c r="Z24" s="2"/>
      <c r="AA24" s="2"/>
      <c r="AB24" s="2"/>
      <c r="AC24" s="2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R24" s="1"/>
      <c r="AS24" s="1"/>
      <c r="AT24" s="1"/>
      <c r="AU24" s="1"/>
      <c r="AV24" s="1"/>
      <c r="AW24" s="2"/>
      <c r="AX24" s="2"/>
      <c r="AY24" s="4"/>
      <c r="AZ24" s="2"/>
      <c r="BA24" s="4"/>
      <c r="BC24" s="1"/>
      <c r="BD24" s="1"/>
      <c r="BE24" s="1"/>
      <c r="BF24" s="1"/>
      <c r="BG24" s="1"/>
      <c r="BH24" s="2"/>
      <c r="BI24" s="2"/>
      <c r="BJ24" s="2"/>
      <c r="BK24" s="2"/>
      <c r="BL24" s="2"/>
      <c r="BO24" s="1"/>
      <c r="BP24" s="1"/>
      <c r="BQ24" s="2"/>
    </row>
    <row r="25" spans="2:69" ht="12">
      <c r="B25" s="8" t="s">
        <v>52</v>
      </c>
      <c r="C25" s="8"/>
      <c r="D25" s="8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T25" s="3"/>
      <c r="U25" s="3"/>
      <c r="V25" s="3"/>
      <c r="W25" s="1"/>
      <c r="X25" s="1"/>
      <c r="Y25" s="2"/>
      <c r="Z25" s="2"/>
      <c r="AA25" s="2"/>
      <c r="AB25" s="2"/>
      <c r="AC25" s="2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R25" s="1"/>
      <c r="AS25" s="1"/>
      <c r="AT25" s="1"/>
      <c r="AU25" s="1"/>
      <c r="AV25" s="1"/>
      <c r="AW25" s="2"/>
      <c r="AX25" s="2"/>
      <c r="AY25" s="4"/>
      <c r="AZ25" s="2"/>
      <c r="BA25" s="4"/>
      <c r="BC25" s="1"/>
      <c r="BD25" s="1"/>
      <c r="BE25" s="1"/>
      <c r="BF25" s="1"/>
      <c r="BG25" s="1"/>
      <c r="BH25" s="2"/>
      <c r="BI25" s="2"/>
      <c r="BJ25" s="2"/>
      <c r="BK25" s="2"/>
      <c r="BL25" s="2"/>
      <c r="BO25" s="1"/>
      <c r="BP25" s="1"/>
      <c r="BQ25" s="2"/>
    </row>
    <row r="26" spans="8:69" ht="12">
      <c r="H26" s="1" t="s">
        <v>11</v>
      </c>
      <c r="I26" s="1" t="s">
        <v>12</v>
      </c>
      <c r="J26" s="1" t="s">
        <v>13</v>
      </c>
      <c r="K26" s="1" t="s">
        <v>14</v>
      </c>
      <c r="L26" s="1" t="s">
        <v>15</v>
      </c>
      <c r="M26" s="2" t="s">
        <v>16</v>
      </c>
      <c r="N26" s="2"/>
      <c r="O26" s="2"/>
      <c r="P26" s="2"/>
      <c r="Q26" s="2"/>
      <c r="R26" s="2"/>
      <c r="T26" s="3" t="s">
        <v>11</v>
      </c>
      <c r="U26" s="3" t="s">
        <v>12</v>
      </c>
      <c r="V26" s="3" t="s">
        <v>13</v>
      </c>
      <c r="W26" s="1" t="s">
        <v>14</v>
      </c>
      <c r="X26" s="1" t="s">
        <v>15</v>
      </c>
      <c r="Y26" s="2" t="s">
        <v>16</v>
      </c>
      <c r="Z26" s="2"/>
      <c r="AA26" s="2"/>
      <c r="AB26" s="2"/>
      <c r="AC26" s="2"/>
      <c r="AF26" s="1" t="s">
        <v>11</v>
      </c>
      <c r="AG26" s="1" t="s">
        <v>12</v>
      </c>
      <c r="AH26" s="1" t="s">
        <v>13</v>
      </c>
      <c r="AI26" s="1" t="s">
        <v>14</v>
      </c>
      <c r="AJ26" s="1" t="s">
        <v>15</v>
      </c>
      <c r="AK26" s="2" t="s">
        <v>16</v>
      </c>
      <c r="AL26" s="2"/>
      <c r="AM26" s="2"/>
      <c r="AN26" s="2"/>
      <c r="AO26" s="2"/>
      <c r="AP26" s="2"/>
      <c r="AR26" s="1" t="s">
        <v>11</v>
      </c>
      <c r="AS26" s="1" t="s">
        <v>12</v>
      </c>
      <c r="AT26" s="1" t="s">
        <v>13</v>
      </c>
      <c r="AU26" s="1" t="s">
        <v>14</v>
      </c>
      <c r="AV26" s="1" t="s">
        <v>15</v>
      </c>
      <c r="AW26" s="2" t="s">
        <v>16</v>
      </c>
      <c r="AX26" s="2"/>
      <c r="AY26" s="4"/>
      <c r="AZ26" s="2"/>
      <c r="BA26" s="4"/>
      <c r="BC26" s="1" t="s">
        <v>11</v>
      </c>
      <c r="BD26" s="1" t="s">
        <v>12</v>
      </c>
      <c r="BE26" s="1" t="s">
        <v>13</v>
      </c>
      <c r="BF26" s="1" t="s">
        <v>14</v>
      </c>
      <c r="BG26" s="1" t="s">
        <v>15</v>
      </c>
      <c r="BH26" s="2" t="s">
        <v>16</v>
      </c>
      <c r="BI26" s="2"/>
      <c r="BJ26" s="2"/>
      <c r="BK26" s="2"/>
      <c r="BL26" s="2"/>
      <c r="BO26" s="1"/>
      <c r="BP26" s="1"/>
      <c r="BQ26" s="2"/>
    </row>
    <row r="27" spans="2:72" ht="12">
      <c r="B27" t="s">
        <v>53</v>
      </c>
      <c r="C27">
        <v>16.29</v>
      </c>
      <c r="D27">
        <v>240</v>
      </c>
      <c r="E27">
        <f aca="true" t="shared" si="27" ref="E27:E35">(C27*D27)/170</f>
        <v>22.997647058823528</v>
      </c>
      <c r="F27">
        <f aca="true" t="shared" si="28" ref="F27:F35">((E27^0.5)+2)/10</f>
        <v>0.6795586205963097</v>
      </c>
      <c r="H27" s="1"/>
      <c r="I27" s="1"/>
      <c r="J27" s="1"/>
      <c r="K27" s="1">
        <f aca="true" t="shared" si="29" ref="K27:K35">SUM(J27-H27)</f>
        <v>0</v>
      </c>
      <c r="L27" s="1">
        <f aca="true" t="shared" si="30" ref="L27:L35">SUM(J27-I27)</f>
        <v>0</v>
      </c>
      <c r="M27" s="2"/>
      <c r="N27" s="2"/>
      <c r="O27" s="4">
        <f aca="true" t="shared" si="31" ref="O27:O35">SUM(K27*F27)</f>
        <v>0</v>
      </c>
      <c r="P27" s="4">
        <f aca="true" t="shared" si="32" ref="P27:P35">(F27*L27)</f>
        <v>0</v>
      </c>
      <c r="Q27" s="2"/>
      <c r="R27" s="2"/>
      <c r="T27" s="3"/>
      <c r="U27" s="3"/>
      <c r="V27" s="3"/>
      <c r="W27" s="1">
        <f aca="true" t="shared" si="33" ref="W27:W35">SUM(V27-T27)</f>
        <v>0</v>
      </c>
      <c r="X27" s="1">
        <f aca="true" t="shared" si="34" ref="X27:X35">SUM(V27-U27)</f>
        <v>0</v>
      </c>
      <c r="Y27" s="2"/>
      <c r="Z27" s="2"/>
      <c r="AA27" s="4">
        <f aca="true" t="shared" si="35" ref="AA27:AA35">(W27*F27)</f>
        <v>0</v>
      </c>
      <c r="AB27" s="4">
        <f aca="true" t="shared" si="36" ref="AB27:AB35">(X27*F27)</f>
        <v>0</v>
      </c>
      <c r="AC27" s="2"/>
      <c r="AF27" s="1">
        <v>0.4895833333333333</v>
      </c>
      <c r="AG27" s="1">
        <v>0.4902777777777778</v>
      </c>
      <c r="AH27" s="1">
        <v>0.6118055555555556</v>
      </c>
      <c r="AI27" s="1">
        <f aca="true" t="shared" si="37" ref="AI27:AI35">SUM(AH27-AF27)</f>
        <v>0.12222222222222229</v>
      </c>
      <c r="AJ27" s="1">
        <f aca="true" t="shared" si="38" ref="AJ27:AJ35">SUM(AH27-AG27)</f>
        <v>0.12152777777777779</v>
      </c>
      <c r="AK27" s="2">
        <v>8</v>
      </c>
      <c r="AL27" s="2"/>
      <c r="AM27" s="4">
        <f aca="true" t="shared" si="39" ref="AM27:AM35">(AI27*F27)</f>
        <v>0.08305716473954901</v>
      </c>
      <c r="AN27" s="4">
        <f aca="true" t="shared" si="40" ref="AN27:AN35">(AJ27*F27)</f>
        <v>0.08258524903080153</v>
      </c>
      <c r="AO27" s="2"/>
      <c r="AP27" s="2"/>
      <c r="AR27" s="1">
        <v>0.5694444444444444</v>
      </c>
      <c r="AS27" s="1">
        <v>0.5708333333333333</v>
      </c>
      <c r="AT27" s="1">
        <v>0.65</v>
      </c>
      <c r="AU27" s="1">
        <f aca="true" t="shared" si="41" ref="AU27:AU35">SUM(AT27-AR27)</f>
        <v>0.0805555555555556</v>
      </c>
      <c r="AV27" s="1">
        <f aca="true" t="shared" si="42" ref="AV27:AV35">SUM(AT27-AS27)</f>
        <v>0.07916666666666672</v>
      </c>
      <c r="AW27" s="2">
        <v>8</v>
      </c>
      <c r="AX27" s="2"/>
      <c r="AY27" s="4">
        <f aca="true" t="shared" si="43" ref="AY27:AY35">(F27*AU27)</f>
        <v>0.054742222214702756</v>
      </c>
      <c r="AZ27" s="2"/>
      <c r="BA27" s="4">
        <f aca="true" t="shared" si="44" ref="BA27:BA35">(F27*AV27)</f>
        <v>0.053798390797207885</v>
      </c>
      <c r="BC27" s="1">
        <v>0.5104166666666666</v>
      </c>
      <c r="BD27" s="1">
        <v>0.5131944444444444</v>
      </c>
      <c r="BE27" s="1"/>
      <c r="BF27" s="1">
        <f aca="true" t="shared" si="45" ref="BF27:BF35">SUM(BE27-BC27)</f>
        <v>-0.5104166666666666</v>
      </c>
      <c r="BG27" s="1">
        <f aca="true" t="shared" si="46" ref="BG27:BG35">SUM(BE27-BD27)</f>
        <v>-0.5131944444444444</v>
      </c>
      <c r="BH27" s="2">
        <v>9</v>
      </c>
      <c r="BI27" s="2"/>
      <c r="BJ27" s="4">
        <f aca="true" t="shared" si="47" ref="BJ27:BJ35">(BF27*F27)</f>
        <v>-0.34685804592936637</v>
      </c>
      <c r="BK27" s="4">
        <f aca="true" t="shared" si="48" ref="BK27:BK35">(BG27*F27)</f>
        <v>-0.3487457087643561</v>
      </c>
      <c r="BL27" s="2"/>
      <c r="BO27" s="1">
        <f aca="true" t="shared" si="49" ref="BO27:BO35">SUM(K27+W27+AI27+BF27)</f>
        <v>-0.38819444444444434</v>
      </c>
      <c r="BP27" s="1">
        <f aca="true" t="shared" si="50" ref="BP27:BP35">SUM(BG27+AJ27+L27+X27)</f>
        <v>-0.3916666666666666</v>
      </c>
      <c r="BQ27" s="2">
        <f aca="true" t="shared" si="51" ref="BQ27:BQ35">SUM(BH27+M27+Y27+AK27+AW27)</f>
        <v>25</v>
      </c>
      <c r="BS27" s="4">
        <f aca="true" t="shared" si="52" ref="BS27:BS35">(BO27*F27)</f>
        <v>-0.26380088118981737</v>
      </c>
      <c r="BT27" s="4">
        <f aca="true" t="shared" si="53" ref="BT27:BT35">(BP27*F27)</f>
        <v>-0.26616045973355457</v>
      </c>
    </row>
    <row r="28" spans="2:72" ht="12">
      <c r="B28" t="s">
        <v>54</v>
      </c>
      <c r="C28">
        <v>19.74</v>
      </c>
      <c r="D28">
        <v>220</v>
      </c>
      <c r="E28">
        <f t="shared" si="27"/>
        <v>25.545882352941174</v>
      </c>
      <c r="F28">
        <f t="shared" si="28"/>
        <v>0.705429345734309</v>
      </c>
      <c r="H28" s="1"/>
      <c r="I28" s="1"/>
      <c r="J28" s="1"/>
      <c r="K28" s="1">
        <f t="shared" si="29"/>
        <v>0</v>
      </c>
      <c r="L28" s="1">
        <f t="shared" si="30"/>
        <v>0</v>
      </c>
      <c r="M28" s="2"/>
      <c r="N28" s="2"/>
      <c r="O28" s="4">
        <f t="shared" si="31"/>
        <v>0</v>
      </c>
      <c r="P28" s="4">
        <f t="shared" si="32"/>
        <v>0</v>
      </c>
      <c r="Q28" s="2"/>
      <c r="R28" s="2"/>
      <c r="T28" s="3">
        <v>0.6215277777777778</v>
      </c>
      <c r="U28" s="3">
        <v>0.6263888888888889</v>
      </c>
      <c r="V28" s="3">
        <v>0.7069444444444444</v>
      </c>
      <c r="W28" s="1">
        <f t="shared" si="33"/>
        <v>0.08541666666666659</v>
      </c>
      <c r="X28" s="1">
        <f t="shared" si="34"/>
        <v>0.08055555555555549</v>
      </c>
      <c r="Y28" s="2">
        <v>3</v>
      </c>
      <c r="Z28" s="2"/>
      <c r="AA28" s="4">
        <f t="shared" si="35"/>
        <v>0.060255423281472174</v>
      </c>
      <c r="AB28" s="4">
        <f t="shared" si="36"/>
        <v>0.0568262528508193</v>
      </c>
      <c r="AC28" s="2"/>
      <c r="AF28" s="1">
        <v>0.4895833333333333</v>
      </c>
      <c r="AG28" s="1">
        <v>0.4895833333333333</v>
      </c>
      <c r="AH28" s="1">
        <v>0.59375</v>
      </c>
      <c r="AI28" s="1">
        <f t="shared" si="37"/>
        <v>0.10416666666666669</v>
      </c>
      <c r="AJ28" s="1">
        <f t="shared" si="38"/>
        <v>0.10416666666666669</v>
      </c>
      <c r="AK28" s="2">
        <v>1</v>
      </c>
      <c r="AL28" s="2"/>
      <c r="AM28" s="4">
        <f t="shared" si="39"/>
        <v>0.07348222351399054</v>
      </c>
      <c r="AN28" s="4">
        <f t="shared" si="40"/>
        <v>0.07348222351399054</v>
      </c>
      <c r="AO28" s="2"/>
      <c r="AP28" s="2"/>
      <c r="AR28" s="1">
        <v>0.5694444444444444</v>
      </c>
      <c r="AS28" s="1">
        <v>0.5701388888888889</v>
      </c>
      <c r="AT28" s="1">
        <v>0.6361111111111112</v>
      </c>
      <c r="AU28" s="1">
        <f t="shared" si="41"/>
        <v>0.06666666666666676</v>
      </c>
      <c r="AV28" s="1">
        <f t="shared" si="42"/>
        <v>0.06597222222222232</v>
      </c>
      <c r="AW28" s="2">
        <v>1</v>
      </c>
      <c r="AX28" s="2"/>
      <c r="AY28" s="4">
        <f t="shared" si="43"/>
        <v>0.047028623048954006</v>
      </c>
      <c r="AZ28" s="2"/>
      <c r="BA28" s="4">
        <f t="shared" si="44"/>
        <v>0.04653874155886074</v>
      </c>
      <c r="BC28" s="1">
        <v>0.5104166666666666</v>
      </c>
      <c r="BD28" s="1">
        <v>0.5145833333333333</v>
      </c>
      <c r="BE28" s="1"/>
      <c r="BF28" s="1">
        <f t="shared" si="45"/>
        <v>-0.5104166666666666</v>
      </c>
      <c r="BG28" s="1">
        <f t="shared" si="46"/>
        <v>-0.5145833333333333</v>
      </c>
      <c r="BH28" s="2">
        <v>7</v>
      </c>
      <c r="BI28" s="2"/>
      <c r="BJ28" s="4">
        <f t="shared" si="47"/>
        <v>-0.36006289521855356</v>
      </c>
      <c r="BK28" s="4">
        <f t="shared" si="48"/>
        <v>-0.3630021841591132</v>
      </c>
      <c r="BL28" s="2"/>
      <c r="BO28" s="1">
        <f t="shared" si="49"/>
        <v>-0.32083333333333336</v>
      </c>
      <c r="BP28" s="1">
        <f t="shared" si="50"/>
        <v>-0.3298611111111111</v>
      </c>
      <c r="BQ28" s="2">
        <f t="shared" si="51"/>
        <v>12</v>
      </c>
      <c r="BS28" s="4">
        <f t="shared" si="52"/>
        <v>-0.22632524842309085</v>
      </c>
      <c r="BT28" s="4">
        <f t="shared" si="53"/>
        <v>-0.23269370779430332</v>
      </c>
    </row>
    <row r="29" spans="2:72" ht="12">
      <c r="B29" t="s">
        <v>55</v>
      </c>
      <c r="C29">
        <v>16.07</v>
      </c>
      <c r="D29">
        <v>180</v>
      </c>
      <c r="E29">
        <f t="shared" si="27"/>
        <v>17.01529411764706</v>
      </c>
      <c r="F29">
        <f t="shared" si="28"/>
        <v>0.6124959892853148</v>
      </c>
      <c r="H29" s="1"/>
      <c r="I29" s="1"/>
      <c r="J29" s="1"/>
      <c r="K29" s="1">
        <f t="shared" si="29"/>
        <v>0</v>
      </c>
      <c r="L29" s="1">
        <f t="shared" si="30"/>
        <v>0</v>
      </c>
      <c r="M29" s="2"/>
      <c r="N29" s="2"/>
      <c r="O29" s="4">
        <f t="shared" si="31"/>
        <v>0</v>
      </c>
      <c r="P29" s="4">
        <f t="shared" si="32"/>
        <v>0</v>
      </c>
      <c r="Q29" s="2"/>
      <c r="R29" s="2"/>
      <c r="T29" s="3">
        <v>0.621527777777778</v>
      </c>
      <c r="U29" s="3">
        <v>0.6270833333333333</v>
      </c>
      <c r="V29" s="3">
        <v>0.7027777777777778</v>
      </c>
      <c r="W29" s="1">
        <f t="shared" si="33"/>
        <v>0.08124999999999982</v>
      </c>
      <c r="X29" s="1">
        <f t="shared" si="34"/>
        <v>0.07569444444444451</v>
      </c>
      <c r="Y29" s="2">
        <v>1</v>
      </c>
      <c r="Z29" s="2"/>
      <c r="AA29" s="4">
        <f t="shared" si="35"/>
        <v>0.04976529912943172</v>
      </c>
      <c r="AB29" s="4">
        <f t="shared" si="36"/>
        <v>0.04636254363340234</v>
      </c>
      <c r="AC29" s="2"/>
      <c r="AF29" s="1">
        <v>0.489583333333333</v>
      </c>
      <c r="AG29" s="1">
        <v>0.4895833333333333</v>
      </c>
      <c r="AH29" s="1">
        <v>0.5979166666666667</v>
      </c>
      <c r="AI29" s="1">
        <f t="shared" si="37"/>
        <v>0.10833333333333367</v>
      </c>
      <c r="AJ29" s="1">
        <f t="shared" si="38"/>
        <v>0.10833333333333334</v>
      </c>
      <c r="AK29" s="2">
        <v>3</v>
      </c>
      <c r="AL29" s="2"/>
      <c r="AM29" s="4">
        <f t="shared" si="39"/>
        <v>0.06635373217257598</v>
      </c>
      <c r="AN29" s="4">
        <f t="shared" si="40"/>
        <v>0.06635373217257577</v>
      </c>
      <c r="AO29" s="2"/>
      <c r="AP29" s="2"/>
      <c r="AR29" s="1">
        <v>0.569444444444444</v>
      </c>
      <c r="AS29" s="1">
        <v>0.5708333333333333</v>
      </c>
      <c r="AT29" s="1">
        <v>0.6395833333333333</v>
      </c>
      <c r="AU29" s="1">
        <f t="shared" si="41"/>
        <v>0.0701388888888893</v>
      </c>
      <c r="AV29" s="1">
        <f t="shared" si="42"/>
        <v>0.06874999999999998</v>
      </c>
      <c r="AW29" s="2">
        <v>2</v>
      </c>
      <c r="AX29" s="2"/>
      <c r="AY29" s="4">
        <f t="shared" si="43"/>
        <v>0.04295978813737303</v>
      </c>
      <c r="AZ29" s="2"/>
      <c r="BA29" s="4">
        <f t="shared" si="44"/>
        <v>0.042109099263365375</v>
      </c>
      <c r="BC29" s="1">
        <v>0.510416666666667</v>
      </c>
      <c r="BD29" s="1">
        <v>0.5118055555555555</v>
      </c>
      <c r="BE29" s="1">
        <v>0.56875</v>
      </c>
      <c r="BF29" s="1">
        <f t="shared" si="45"/>
        <v>0.058333333333333015</v>
      </c>
      <c r="BG29" s="1">
        <f t="shared" si="46"/>
        <v>0.056944444444444464</v>
      </c>
      <c r="BH29" s="2">
        <v>2</v>
      </c>
      <c r="BI29" s="2"/>
      <c r="BJ29" s="4">
        <f t="shared" si="47"/>
        <v>0.03572893270830983</v>
      </c>
      <c r="BK29" s="4">
        <f t="shared" si="48"/>
        <v>0.03487824383430266</v>
      </c>
      <c r="BL29" s="2"/>
      <c r="BO29" s="1">
        <f t="shared" si="49"/>
        <v>0.2479166666666665</v>
      </c>
      <c r="BP29" s="1">
        <f t="shared" si="50"/>
        <v>0.2409722222222223</v>
      </c>
      <c r="BQ29" s="2">
        <f t="shared" si="51"/>
        <v>8</v>
      </c>
      <c r="BS29" s="4">
        <f t="shared" si="52"/>
        <v>0.15184796401031753</v>
      </c>
      <c r="BT29" s="4">
        <f t="shared" si="53"/>
        <v>0.14759451964028078</v>
      </c>
    </row>
    <row r="30" spans="2:72" ht="12">
      <c r="B30" t="s">
        <v>56</v>
      </c>
      <c r="C30">
        <v>16.59</v>
      </c>
      <c r="D30">
        <v>218</v>
      </c>
      <c r="E30">
        <f t="shared" si="27"/>
        <v>21.274235294117645</v>
      </c>
      <c r="F30">
        <f t="shared" si="28"/>
        <v>0.6612400166303618</v>
      </c>
      <c r="H30" s="1"/>
      <c r="I30" s="1"/>
      <c r="J30" s="1"/>
      <c r="K30" s="1">
        <f t="shared" si="29"/>
        <v>0</v>
      </c>
      <c r="L30" s="1">
        <f t="shared" si="30"/>
        <v>0</v>
      </c>
      <c r="M30" s="2"/>
      <c r="N30" s="2"/>
      <c r="O30" s="4">
        <f t="shared" si="31"/>
        <v>0</v>
      </c>
      <c r="P30" s="4">
        <f t="shared" si="32"/>
        <v>0</v>
      </c>
      <c r="Q30" s="2"/>
      <c r="R30" s="2"/>
      <c r="T30" s="3">
        <v>0.621527777777778</v>
      </c>
      <c r="U30" s="3">
        <v>0.63125</v>
      </c>
      <c r="V30" s="3">
        <v>0.717361111111111</v>
      </c>
      <c r="W30" s="1">
        <f t="shared" si="33"/>
        <v>0.09583333333333299</v>
      </c>
      <c r="X30" s="1">
        <f t="shared" si="34"/>
        <v>0.08611111111111103</v>
      </c>
      <c r="Y30" s="2">
        <v>7</v>
      </c>
      <c r="Z30" s="2"/>
      <c r="AA30" s="4">
        <f t="shared" si="35"/>
        <v>0.06336883492707611</v>
      </c>
      <c r="AB30" s="4">
        <f t="shared" si="36"/>
        <v>0.05694011254316999</v>
      </c>
      <c r="AC30" s="2"/>
      <c r="AF30" s="1">
        <v>0.489583333333333</v>
      </c>
      <c r="AG30" s="1">
        <v>0.4902777777777778</v>
      </c>
      <c r="AH30" s="1">
        <v>0.5944444444444444</v>
      </c>
      <c r="AI30" s="1">
        <f t="shared" si="37"/>
        <v>0.10486111111111146</v>
      </c>
      <c r="AJ30" s="1">
        <f t="shared" si="38"/>
        <v>0.10416666666666663</v>
      </c>
      <c r="AK30" s="2">
        <v>2</v>
      </c>
      <c r="AL30" s="2"/>
      <c r="AM30" s="4">
        <f t="shared" si="39"/>
        <v>0.06933836285498957</v>
      </c>
      <c r="AN30" s="4">
        <f t="shared" si="40"/>
        <v>0.068879168398996</v>
      </c>
      <c r="AO30" s="2"/>
      <c r="AP30" s="2"/>
      <c r="AR30" s="1">
        <v>0.569444444444444</v>
      </c>
      <c r="AS30" s="1">
        <v>0.5708333333333333</v>
      </c>
      <c r="AT30" s="1">
        <v>0.5604166666666667</v>
      </c>
      <c r="AU30" s="1">
        <f t="shared" si="41"/>
        <v>-0.009027777777777302</v>
      </c>
      <c r="AV30" s="1">
        <f t="shared" si="42"/>
        <v>-0.01041666666666663</v>
      </c>
      <c r="AW30" s="2">
        <v>4</v>
      </c>
      <c r="AX30" s="2"/>
      <c r="AY30" s="4">
        <f t="shared" si="43"/>
        <v>-0.005969527927912673</v>
      </c>
      <c r="AZ30" s="2"/>
      <c r="BA30" s="4">
        <f t="shared" si="44"/>
        <v>-0.006887916839899578</v>
      </c>
      <c r="BC30" s="1">
        <v>0.510416666666667</v>
      </c>
      <c r="BD30" s="1">
        <v>0.5104166666666666</v>
      </c>
      <c r="BE30" s="1"/>
      <c r="BF30" s="1">
        <f t="shared" si="45"/>
        <v>-0.510416666666667</v>
      </c>
      <c r="BG30" s="1">
        <f t="shared" si="46"/>
        <v>-0.5104166666666666</v>
      </c>
      <c r="BH30" s="2">
        <v>8</v>
      </c>
      <c r="BI30" s="2"/>
      <c r="BJ30" s="4">
        <f t="shared" si="47"/>
        <v>-0.3375079251550807</v>
      </c>
      <c r="BK30" s="4">
        <f t="shared" si="48"/>
        <v>-0.3375079251550805</v>
      </c>
      <c r="BL30" s="2"/>
      <c r="BO30" s="1">
        <f t="shared" si="49"/>
        <v>-0.3097222222222225</v>
      </c>
      <c r="BP30" s="1">
        <f t="shared" si="50"/>
        <v>-0.320138888888889</v>
      </c>
      <c r="BQ30" s="2">
        <f t="shared" si="51"/>
        <v>21</v>
      </c>
      <c r="BS30" s="4">
        <f t="shared" si="52"/>
        <v>-0.20480072737301502</v>
      </c>
      <c r="BT30" s="4">
        <f t="shared" si="53"/>
        <v>-0.2116886442129145</v>
      </c>
    </row>
    <row r="31" spans="2:72" ht="12">
      <c r="B31" t="s">
        <v>57</v>
      </c>
      <c r="C31">
        <v>20.54</v>
      </c>
      <c r="D31">
        <v>264.5</v>
      </c>
      <c r="E31">
        <f t="shared" si="27"/>
        <v>31.957823529411765</v>
      </c>
      <c r="F31">
        <f t="shared" si="28"/>
        <v>0.7653125111777712</v>
      </c>
      <c r="H31" s="1"/>
      <c r="I31" s="1"/>
      <c r="J31" s="1"/>
      <c r="K31" s="1">
        <f t="shared" si="29"/>
        <v>0</v>
      </c>
      <c r="L31" s="1">
        <f t="shared" si="30"/>
        <v>0</v>
      </c>
      <c r="M31" s="2"/>
      <c r="N31" s="2"/>
      <c r="O31" s="4">
        <f t="shared" si="31"/>
        <v>0</v>
      </c>
      <c r="P31" s="4">
        <f t="shared" si="32"/>
        <v>0</v>
      </c>
      <c r="Q31" s="2"/>
      <c r="R31" s="2"/>
      <c r="T31" s="3">
        <v>0.621527777777778</v>
      </c>
      <c r="U31" s="3">
        <v>0.6256944444444444</v>
      </c>
      <c r="V31" s="3">
        <v>0.7097222222222223</v>
      </c>
      <c r="W31" s="1">
        <f t="shared" si="33"/>
        <v>0.08819444444444424</v>
      </c>
      <c r="X31" s="1">
        <f t="shared" si="34"/>
        <v>0.08402777777777781</v>
      </c>
      <c r="Y31" s="2">
        <v>4</v>
      </c>
      <c r="Z31" s="2"/>
      <c r="AA31" s="4">
        <f t="shared" si="35"/>
        <v>0.06749631174970605</v>
      </c>
      <c r="AB31" s="4">
        <f t="shared" si="36"/>
        <v>0.06430750961979886</v>
      </c>
      <c r="AC31" s="2"/>
      <c r="AF31" s="1">
        <v>0.489583333333333</v>
      </c>
      <c r="AG31" s="1">
        <v>0.4895833333333333</v>
      </c>
      <c r="AH31" s="1">
        <v>0.6083333333333333</v>
      </c>
      <c r="AI31" s="1">
        <f t="shared" si="37"/>
        <v>0.1187500000000003</v>
      </c>
      <c r="AJ31" s="1">
        <f t="shared" si="38"/>
        <v>0.11874999999999997</v>
      </c>
      <c r="AK31" s="2">
        <v>7</v>
      </c>
      <c r="AL31" s="2"/>
      <c r="AM31" s="4">
        <f t="shared" si="39"/>
        <v>0.09088086070236057</v>
      </c>
      <c r="AN31" s="4">
        <f t="shared" si="40"/>
        <v>0.0908808607023603</v>
      </c>
      <c r="AO31" s="2"/>
      <c r="AP31" s="2"/>
      <c r="AR31" s="1">
        <v>0.569444444444444</v>
      </c>
      <c r="AS31" s="1">
        <v>0.5694444444444444</v>
      </c>
      <c r="AT31" s="1">
        <v>0.642361111111111</v>
      </c>
      <c r="AU31" s="1">
        <f t="shared" si="41"/>
        <v>0.07291666666666707</v>
      </c>
      <c r="AV31" s="1">
        <f t="shared" si="42"/>
        <v>0.07291666666666663</v>
      </c>
      <c r="AW31" s="2">
        <v>3</v>
      </c>
      <c r="AX31" s="2"/>
      <c r="AY31" s="4">
        <f t="shared" si="43"/>
        <v>0.055804037273379466</v>
      </c>
      <c r="AZ31" s="2"/>
      <c r="BA31" s="4">
        <f t="shared" si="44"/>
        <v>0.055804037273379126</v>
      </c>
      <c r="BC31" s="1">
        <v>0.510416666666667</v>
      </c>
      <c r="BD31" s="1">
        <v>0.5097222222222222</v>
      </c>
      <c r="BE31" s="1">
        <v>0.5673611111111111</v>
      </c>
      <c r="BF31" s="1">
        <f t="shared" si="45"/>
        <v>0.05694444444444413</v>
      </c>
      <c r="BG31" s="1">
        <f t="shared" si="46"/>
        <v>0.057638888888888906</v>
      </c>
      <c r="BH31" s="2">
        <v>6</v>
      </c>
      <c r="BI31" s="2"/>
      <c r="BJ31" s="4">
        <f t="shared" si="47"/>
        <v>0.043580295775400624</v>
      </c>
      <c r="BK31" s="4">
        <f t="shared" si="48"/>
        <v>0.044111762797052104</v>
      </c>
      <c r="BL31" s="2"/>
      <c r="BO31" s="1">
        <f t="shared" si="49"/>
        <v>0.2638888888888887</v>
      </c>
      <c r="BP31" s="1">
        <f t="shared" si="50"/>
        <v>0.2604166666666667</v>
      </c>
      <c r="BQ31" s="2">
        <f t="shared" si="51"/>
        <v>20</v>
      </c>
      <c r="BS31" s="4">
        <f t="shared" si="52"/>
        <v>0.20195746822746724</v>
      </c>
      <c r="BT31" s="4">
        <f t="shared" si="53"/>
        <v>0.19930013311921127</v>
      </c>
    </row>
    <row r="32" spans="2:72" ht="12">
      <c r="B32" t="s">
        <v>58</v>
      </c>
      <c r="C32">
        <v>15.19</v>
      </c>
      <c r="D32">
        <v>240</v>
      </c>
      <c r="E32">
        <f t="shared" si="27"/>
        <v>21.44470588235294</v>
      </c>
      <c r="F32">
        <f t="shared" si="28"/>
        <v>0.6630842891132558</v>
      </c>
      <c r="H32" s="1"/>
      <c r="I32" s="1"/>
      <c r="J32" s="1"/>
      <c r="K32" s="1">
        <f t="shared" si="29"/>
        <v>0</v>
      </c>
      <c r="L32" s="1">
        <f t="shared" si="30"/>
        <v>0</v>
      </c>
      <c r="M32" s="2"/>
      <c r="N32" s="2"/>
      <c r="O32" s="4">
        <f t="shared" si="31"/>
        <v>0</v>
      </c>
      <c r="P32" s="4">
        <f t="shared" si="32"/>
        <v>0</v>
      </c>
      <c r="Q32" s="2"/>
      <c r="R32" s="2"/>
      <c r="T32" s="3">
        <v>0.621527777777778</v>
      </c>
      <c r="U32" s="3">
        <v>0.6256944444444444</v>
      </c>
      <c r="V32" s="3">
        <v>0.7145833333333332</v>
      </c>
      <c r="W32" s="1">
        <f t="shared" si="33"/>
        <v>0.09305555555555522</v>
      </c>
      <c r="X32" s="1">
        <f t="shared" si="34"/>
        <v>0.0888888888888888</v>
      </c>
      <c r="Y32" s="2">
        <v>5</v>
      </c>
      <c r="Z32" s="2"/>
      <c r="AA32" s="4">
        <f t="shared" si="35"/>
        <v>0.061703676903594414</v>
      </c>
      <c r="AB32" s="4">
        <f t="shared" si="36"/>
        <v>0.058940825698956006</v>
      </c>
      <c r="AC32" s="2"/>
      <c r="AF32" s="1">
        <v>0.489583333333333</v>
      </c>
      <c r="AG32" s="1">
        <v>0.4902777777777778</v>
      </c>
      <c r="AH32" s="1">
        <v>0.6006944444444444</v>
      </c>
      <c r="AI32" s="1">
        <f t="shared" si="37"/>
        <v>0.11111111111111144</v>
      </c>
      <c r="AJ32" s="1">
        <f t="shared" si="38"/>
        <v>0.11041666666666661</v>
      </c>
      <c r="AK32" s="2">
        <v>4</v>
      </c>
      <c r="AL32" s="2"/>
      <c r="AM32" s="4">
        <f t="shared" si="39"/>
        <v>0.0736760321236953</v>
      </c>
      <c r="AN32" s="4">
        <f t="shared" si="40"/>
        <v>0.07321555692292195</v>
      </c>
      <c r="AO32" s="2"/>
      <c r="AP32" s="2"/>
      <c r="AR32" s="1">
        <v>0.569444444444444</v>
      </c>
      <c r="AS32" s="1">
        <v>0.5729166666666666</v>
      </c>
      <c r="AT32" s="1">
        <v>0.65</v>
      </c>
      <c r="AU32" s="1">
        <f t="shared" si="41"/>
        <v>0.08055555555555605</v>
      </c>
      <c r="AV32" s="1">
        <f t="shared" si="42"/>
        <v>0.07708333333333339</v>
      </c>
      <c r="AW32" s="2">
        <v>7</v>
      </c>
      <c r="AX32" s="2"/>
      <c r="AY32" s="4">
        <f t="shared" si="43"/>
        <v>0.05341512328967926</v>
      </c>
      <c r="AZ32" s="2"/>
      <c r="BA32" s="4">
        <f t="shared" si="44"/>
        <v>0.051112747285813505</v>
      </c>
      <c r="BC32" s="1">
        <v>0.510416666666667</v>
      </c>
      <c r="BD32" s="1">
        <v>0.5104166666666666</v>
      </c>
      <c r="BE32" s="1"/>
      <c r="BF32" s="1">
        <f t="shared" si="45"/>
        <v>-0.510416666666667</v>
      </c>
      <c r="BG32" s="1">
        <f t="shared" si="46"/>
        <v>-0.5104166666666666</v>
      </c>
      <c r="BH32" s="2">
        <v>5</v>
      </c>
      <c r="BI32" s="2"/>
      <c r="BJ32" s="4">
        <f t="shared" si="47"/>
        <v>-0.3384492725682245</v>
      </c>
      <c r="BK32" s="4">
        <f t="shared" si="48"/>
        <v>-0.33844927256822427</v>
      </c>
      <c r="BL32" s="2"/>
      <c r="BO32" s="1">
        <f t="shared" si="49"/>
        <v>-0.3062500000000003</v>
      </c>
      <c r="BP32" s="1">
        <f t="shared" si="50"/>
        <v>-0.3111111111111112</v>
      </c>
      <c r="BQ32" s="2">
        <f t="shared" si="51"/>
        <v>21</v>
      </c>
      <c r="BS32" s="4">
        <f t="shared" si="52"/>
        <v>-0.20306956354093478</v>
      </c>
      <c r="BT32" s="4">
        <f t="shared" si="53"/>
        <v>-0.20629288994634631</v>
      </c>
    </row>
    <row r="33" spans="2:72" ht="12">
      <c r="B33" t="s">
        <v>59</v>
      </c>
      <c r="C33">
        <v>16.19</v>
      </c>
      <c r="D33">
        <v>250</v>
      </c>
      <c r="E33">
        <f t="shared" si="27"/>
        <v>23.808823529411768</v>
      </c>
      <c r="F33">
        <f t="shared" si="28"/>
        <v>0.6879428606856726</v>
      </c>
      <c r="H33" s="1"/>
      <c r="I33" s="1"/>
      <c r="J33" s="1"/>
      <c r="K33" s="1">
        <f t="shared" si="29"/>
        <v>0</v>
      </c>
      <c r="L33" s="1">
        <f t="shared" si="30"/>
        <v>0</v>
      </c>
      <c r="M33" s="2"/>
      <c r="N33" s="2"/>
      <c r="O33" s="4">
        <f t="shared" si="31"/>
        <v>0</v>
      </c>
      <c r="P33" s="4">
        <f t="shared" si="32"/>
        <v>0</v>
      </c>
      <c r="Q33" s="2"/>
      <c r="R33" s="2"/>
      <c r="T33" s="3"/>
      <c r="U33" s="3"/>
      <c r="V33" s="3"/>
      <c r="W33" s="1">
        <f t="shared" si="33"/>
        <v>0</v>
      </c>
      <c r="X33" s="1">
        <f t="shared" si="34"/>
        <v>0</v>
      </c>
      <c r="Y33" s="2"/>
      <c r="Z33" s="2"/>
      <c r="AA33" s="4">
        <f t="shared" si="35"/>
        <v>0</v>
      </c>
      <c r="AB33" s="4">
        <f t="shared" si="36"/>
        <v>0</v>
      </c>
      <c r="AC33" s="2"/>
      <c r="AF33" s="1"/>
      <c r="AG33" s="1"/>
      <c r="AH33" s="1"/>
      <c r="AI33" s="1">
        <f t="shared" si="37"/>
        <v>0</v>
      </c>
      <c r="AJ33" s="1">
        <f t="shared" si="38"/>
        <v>0</v>
      </c>
      <c r="AK33" s="2"/>
      <c r="AL33" s="2"/>
      <c r="AM33" s="4">
        <f t="shared" si="39"/>
        <v>0</v>
      </c>
      <c r="AN33" s="4">
        <f t="shared" si="40"/>
        <v>0</v>
      </c>
      <c r="AO33" s="2"/>
      <c r="AP33" s="2"/>
      <c r="AR33" s="1">
        <v>0.569444444444444</v>
      </c>
      <c r="AS33" s="1">
        <v>0.5729166666666666</v>
      </c>
      <c r="AT33" s="1">
        <v>0.6444444444444445</v>
      </c>
      <c r="AU33" s="1">
        <f t="shared" si="41"/>
        <v>0.07500000000000051</v>
      </c>
      <c r="AV33" s="1">
        <f t="shared" si="42"/>
        <v>0.07152777777777786</v>
      </c>
      <c r="AW33" s="2">
        <v>6</v>
      </c>
      <c r="AX33" s="2"/>
      <c r="AY33" s="4">
        <f t="shared" si="43"/>
        <v>0.051595714551425795</v>
      </c>
      <c r="AZ33" s="2"/>
      <c r="BA33" s="4">
        <f t="shared" si="44"/>
        <v>0.04920702406293358</v>
      </c>
      <c r="BC33" s="1">
        <v>0.510416666666667</v>
      </c>
      <c r="BD33" s="1">
        <v>0.5104166666666666</v>
      </c>
      <c r="BE33" s="1">
        <v>0.5701388888888889</v>
      </c>
      <c r="BF33" s="1">
        <f t="shared" si="45"/>
        <v>0.0597222222222219</v>
      </c>
      <c r="BG33" s="1">
        <f t="shared" si="46"/>
        <v>0.05972222222222223</v>
      </c>
      <c r="BH33" s="2">
        <v>3</v>
      </c>
      <c r="BI33" s="2"/>
      <c r="BJ33" s="4">
        <f t="shared" si="47"/>
        <v>0.041085476402060776</v>
      </c>
      <c r="BK33" s="4">
        <f t="shared" si="48"/>
        <v>0.041085476402061005</v>
      </c>
      <c r="BL33" s="2"/>
      <c r="BO33" s="1">
        <f t="shared" si="49"/>
        <v>0.0597222222222219</v>
      </c>
      <c r="BP33" s="1">
        <f t="shared" si="50"/>
        <v>0.05972222222222223</v>
      </c>
      <c r="BQ33" s="2">
        <f t="shared" si="51"/>
        <v>9</v>
      </c>
      <c r="BS33" s="4">
        <f t="shared" si="52"/>
        <v>0.041085476402060776</v>
      </c>
      <c r="BT33" s="4">
        <f t="shared" si="53"/>
        <v>0.041085476402061005</v>
      </c>
    </row>
    <row r="34" spans="2:72" ht="12">
      <c r="B34" t="s">
        <v>60</v>
      </c>
      <c r="C34">
        <v>18.71</v>
      </c>
      <c r="D34">
        <v>195</v>
      </c>
      <c r="E34">
        <f t="shared" si="27"/>
        <v>21.461470588235297</v>
      </c>
      <c r="F34">
        <f t="shared" si="28"/>
        <v>0.66326526513689</v>
      </c>
      <c r="H34" s="1"/>
      <c r="I34" s="1"/>
      <c r="J34" s="1"/>
      <c r="K34" s="1">
        <f t="shared" si="29"/>
        <v>0</v>
      </c>
      <c r="L34" s="1">
        <f t="shared" si="30"/>
        <v>0</v>
      </c>
      <c r="M34" s="2"/>
      <c r="N34" s="2"/>
      <c r="O34" s="4">
        <f t="shared" si="31"/>
        <v>0</v>
      </c>
      <c r="P34" s="4">
        <f t="shared" si="32"/>
        <v>0</v>
      </c>
      <c r="Q34" s="2"/>
      <c r="R34" s="2"/>
      <c r="T34" s="3">
        <v>0.621527777777778</v>
      </c>
      <c r="U34" s="3">
        <v>0.6236111111111111</v>
      </c>
      <c r="V34" s="3">
        <v>0.7159722222222222</v>
      </c>
      <c r="W34" s="1">
        <f t="shared" si="33"/>
        <v>0.09444444444444422</v>
      </c>
      <c r="X34" s="1">
        <f t="shared" si="34"/>
        <v>0.09236111111111112</v>
      </c>
      <c r="Y34" s="2">
        <v>6</v>
      </c>
      <c r="Z34" s="2"/>
      <c r="AA34" s="4">
        <f t="shared" si="35"/>
        <v>0.06264171948515057</v>
      </c>
      <c r="AB34" s="4">
        <f t="shared" si="36"/>
        <v>0.06125991684944887</v>
      </c>
      <c r="AC34" s="2"/>
      <c r="AF34" s="1">
        <v>0.489583333333333</v>
      </c>
      <c r="AG34" s="1">
        <v>0.4902777777777778</v>
      </c>
      <c r="AH34" s="1">
        <v>0.6055555555555555</v>
      </c>
      <c r="AI34" s="1">
        <f t="shared" si="37"/>
        <v>0.11597222222222253</v>
      </c>
      <c r="AJ34" s="1">
        <f t="shared" si="38"/>
        <v>0.1152777777777777</v>
      </c>
      <c r="AK34" s="2">
        <v>6</v>
      </c>
      <c r="AL34" s="2"/>
      <c r="AM34" s="4">
        <f t="shared" si="39"/>
        <v>0.07692034672073675</v>
      </c>
      <c r="AN34" s="4">
        <f t="shared" si="40"/>
        <v>0.07645974584216922</v>
      </c>
      <c r="AO34" s="2"/>
      <c r="AP34" s="2"/>
      <c r="AR34" s="1">
        <v>0.569444444444444</v>
      </c>
      <c r="AS34" s="1">
        <v>0.5708333333333333</v>
      </c>
      <c r="AT34" s="1">
        <v>0.6548611111111111</v>
      </c>
      <c r="AU34" s="1">
        <f t="shared" si="41"/>
        <v>0.08541666666666714</v>
      </c>
      <c r="AV34" s="1">
        <f t="shared" si="42"/>
        <v>0.08402777777777781</v>
      </c>
      <c r="AW34" s="2">
        <v>9</v>
      </c>
      <c r="AX34" s="2"/>
      <c r="AY34" s="4">
        <f t="shared" si="43"/>
        <v>0.056653908063776334</v>
      </c>
      <c r="AZ34" s="2"/>
      <c r="BA34" s="4">
        <f t="shared" si="44"/>
        <v>0.055732706306641476</v>
      </c>
      <c r="BC34" s="1">
        <v>0.510416666666667</v>
      </c>
      <c r="BD34" s="1">
        <v>0.5118055555555555</v>
      </c>
      <c r="BE34" s="1"/>
      <c r="BF34" s="1">
        <f t="shared" si="45"/>
        <v>-0.510416666666667</v>
      </c>
      <c r="BG34" s="1">
        <f t="shared" si="46"/>
        <v>-0.5118055555555555</v>
      </c>
      <c r="BH34" s="2">
        <v>10</v>
      </c>
      <c r="BI34" s="2"/>
      <c r="BJ34" s="4">
        <f t="shared" si="47"/>
        <v>-0.33854164574695444</v>
      </c>
      <c r="BK34" s="4">
        <f t="shared" si="48"/>
        <v>-0.3394628475040888</v>
      </c>
      <c r="BL34" s="2"/>
      <c r="BO34" s="1">
        <f t="shared" si="49"/>
        <v>-0.3000000000000002</v>
      </c>
      <c r="BP34" s="1">
        <f t="shared" si="50"/>
        <v>-0.3041666666666667</v>
      </c>
      <c r="BQ34" s="2">
        <f t="shared" si="51"/>
        <v>31</v>
      </c>
      <c r="BS34" s="4">
        <f t="shared" si="52"/>
        <v>-0.19897957954106713</v>
      </c>
      <c r="BT34" s="4">
        <f t="shared" si="53"/>
        <v>-0.20174318481247072</v>
      </c>
    </row>
    <row r="35" spans="2:72" ht="12">
      <c r="B35" t="s">
        <v>61</v>
      </c>
      <c r="C35">
        <v>16.5</v>
      </c>
      <c r="D35">
        <v>170</v>
      </c>
      <c r="E35">
        <f t="shared" si="27"/>
        <v>16.5</v>
      </c>
      <c r="F35">
        <f t="shared" si="28"/>
        <v>0.6062019202317981</v>
      </c>
      <c r="H35" s="1"/>
      <c r="I35" s="1"/>
      <c r="J35" s="1"/>
      <c r="K35" s="1">
        <f t="shared" si="29"/>
        <v>0</v>
      </c>
      <c r="L35" s="1">
        <f t="shared" si="30"/>
        <v>0</v>
      </c>
      <c r="M35" s="2"/>
      <c r="N35" s="2"/>
      <c r="O35" s="4">
        <f t="shared" si="31"/>
        <v>0</v>
      </c>
      <c r="P35" s="4">
        <f t="shared" si="32"/>
        <v>0</v>
      </c>
      <c r="Q35" s="2"/>
      <c r="R35" s="2"/>
      <c r="T35" s="3">
        <v>0.621527777777778</v>
      </c>
      <c r="U35" s="3">
        <v>0.6243055555555556</v>
      </c>
      <c r="V35" s="3">
        <v>0.7055555555555556</v>
      </c>
      <c r="W35" s="1">
        <f t="shared" si="33"/>
        <v>0.08402777777777759</v>
      </c>
      <c r="X35" s="1">
        <f t="shared" si="34"/>
        <v>0.08125000000000004</v>
      </c>
      <c r="Y35" s="2">
        <v>2</v>
      </c>
      <c r="Z35" s="2"/>
      <c r="AA35" s="4">
        <f t="shared" si="35"/>
        <v>0.05093780024169959</v>
      </c>
      <c r="AB35" s="4">
        <f t="shared" si="36"/>
        <v>0.04925390601883362</v>
      </c>
      <c r="AC35" s="2"/>
      <c r="AF35" s="1">
        <v>0.489583333333333</v>
      </c>
      <c r="AG35" s="1">
        <v>0.4895833333333333</v>
      </c>
      <c r="AH35" s="1">
        <v>0.6013888888888889</v>
      </c>
      <c r="AI35" s="1">
        <f t="shared" si="37"/>
        <v>0.11180555555555588</v>
      </c>
      <c r="AJ35" s="1">
        <f t="shared" si="38"/>
        <v>0.11180555555555555</v>
      </c>
      <c r="AK35" s="2">
        <v>5</v>
      </c>
      <c r="AL35" s="2"/>
      <c r="AM35" s="4">
        <f t="shared" si="39"/>
        <v>0.06777674247036096</v>
      </c>
      <c r="AN35" s="4">
        <f t="shared" si="40"/>
        <v>0.06777674247036075</v>
      </c>
      <c r="AO35" s="2"/>
      <c r="AP35" s="2"/>
      <c r="AR35" s="1">
        <v>0.569444444444444</v>
      </c>
      <c r="AS35" s="1">
        <v>0.5701388888888889</v>
      </c>
      <c r="AT35" s="1">
        <v>0.6444444444444445</v>
      </c>
      <c r="AU35" s="1">
        <f t="shared" si="41"/>
        <v>0.07500000000000051</v>
      </c>
      <c r="AV35" s="1">
        <f t="shared" si="42"/>
        <v>0.07430555555555562</v>
      </c>
      <c r="AW35" s="2">
        <v>5</v>
      </c>
      <c r="AX35" s="2"/>
      <c r="AY35" s="4">
        <f t="shared" si="43"/>
        <v>0.04546514401738517</v>
      </c>
      <c r="AZ35" s="2"/>
      <c r="BA35" s="4">
        <f t="shared" si="44"/>
        <v>0.04504417046166837</v>
      </c>
      <c r="BC35" s="1">
        <v>0.510416666666667</v>
      </c>
      <c r="BD35" s="1">
        <v>0.5104166666666666</v>
      </c>
      <c r="BE35" s="1"/>
      <c r="BF35" s="1">
        <f t="shared" si="45"/>
        <v>-0.510416666666667</v>
      </c>
      <c r="BG35" s="1">
        <f t="shared" si="46"/>
        <v>-0.5104166666666666</v>
      </c>
      <c r="BH35" s="2">
        <v>4</v>
      </c>
      <c r="BI35" s="2"/>
      <c r="BJ35" s="4">
        <f t="shared" si="47"/>
        <v>-0.3094155634516471</v>
      </c>
      <c r="BK35" s="4">
        <f t="shared" si="48"/>
        <v>-0.3094155634516469</v>
      </c>
      <c r="BL35" s="2"/>
      <c r="BO35" s="1">
        <f t="shared" si="49"/>
        <v>-0.3145833333333335</v>
      </c>
      <c r="BP35" s="1">
        <f t="shared" si="50"/>
        <v>-0.31736111111111104</v>
      </c>
      <c r="BQ35" s="2">
        <f t="shared" si="51"/>
        <v>16</v>
      </c>
      <c r="BS35" s="4">
        <f t="shared" si="52"/>
        <v>-0.19070102073958659</v>
      </c>
      <c r="BT35" s="4">
        <f t="shared" si="53"/>
        <v>-0.19238491496245255</v>
      </c>
    </row>
    <row r="36" spans="8:69" ht="12"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T36" s="3"/>
      <c r="U36" s="3"/>
      <c r="V36" s="3"/>
      <c r="W36" s="1"/>
      <c r="X36" s="1"/>
      <c r="Y36" s="2"/>
      <c r="Z36" s="2"/>
      <c r="AA36" s="2"/>
      <c r="AB36" s="2"/>
      <c r="AC36" s="2"/>
      <c r="AF36" s="1"/>
      <c r="AG36" s="1"/>
      <c r="AH36" s="1"/>
      <c r="AI36" s="1"/>
      <c r="AJ36" s="1"/>
      <c r="AK36" s="2"/>
      <c r="AL36" s="2"/>
      <c r="AM36" s="2"/>
      <c r="AN36" s="2"/>
      <c r="AO36" s="2"/>
      <c r="AP36" s="2"/>
      <c r="AR36" s="1"/>
      <c r="AS36" s="1"/>
      <c r="AT36" s="1"/>
      <c r="AU36" s="1"/>
      <c r="AV36" s="1"/>
      <c r="AW36" s="2"/>
      <c r="AX36" s="2"/>
      <c r="AY36" s="4"/>
      <c r="AZ36" s="2"/>
      <c r="BA36" s="4"/>
      <c r="BC36" s="1"/>
      <c r="BD36" s="1"/>
      <c r="BE36" s="1"/>
      <c r="BF36" s="1"/>
      <c r="BG36" s="1"/>
      <c r="BH36" s="2"/>
      <c r="BI36" s="2"/>
      <c r="BJ36" s="2"/>
      <c r="BK36" s="2"/>
      <c r="BL36" s="2"/>
      <c r="BO36" s="1"/>
      <c r="BP36" s="1"/>
      <c r="BQ36" s="2"/>
    </row>
    <row r="37" spans="8:69" ht="12">
      <c r="H37" s="1"/>
      <c r="I37" s="1"/>
      <c r="J37" s="1"/>
      <c r="K37" s="1"/>
      <c r="L37" s="1"/>
      <c r="M37" s="2"/>
      <c r="N37" s="2"/>
      <c r="O37" s="2"/>
      <c r="P37" s="2"/>
      <c r="Q37" s="2"/>
      <c r="R37" s="2"/>
      <c r="T37" s="3"/>
      <c r="U37" s="3"/>
      <c r="V37" s="3"/>
      <c r="W37" s="1"/>
      <c r="X37" s="1"/>
      <c r="Y37" s="2"/>
      <c r="Z37" s="2"/>
      <c r="AA37" s="2"/>
      <c r="AB37" s="2"/>
      <c r="AC37" s="2"/>
      <c r="AF37" s="1"/>
      <c r="AG37" s="1"/>
      <c r="AH37" s="1"/>
      <c r="AI37" s="1"/>
      <c r="AJ37" s="1"/>
      <c r="AK37" s="2"/>
      <c r="AL37" s="2"/>
      <c r="AM37" s="2"/>
      <c r="AN37" s="2"/>
      <c r="AO37" s="2"/>
      <c r="AP37" s="2"/>
      <c r="AR37" s="1"/>
      <c r="AS37" s="1"/>
      <c r="AT37" s="1"/>
      <c r="AU37" s="1"/>
      <c r="AV37" s="1"/>
      <c r="AW37" s="2"/>
      <c r="AX37" s="2"/>
      <c r="AY37" s="4"/>
      <c r="AZ37" s="2"/>
      <c r="BA37" s="4"/>
      <c r="BC37" s="1"/>
      <c r="BD37" s="1"/>
      <c r="BE37" s="1"/>
      <c r="BF37" s="1"/>
      <c r="BG37" s="1"/>
      <c r="BH37" s="2"/>
      <c r="BI37" s="2"/>
      <c r="BJ37" s="2"/>
      <c r="BK37" s="2"/>
      <c r="BL37" s="2"/>
      <c r="BO37" s="1"/>
      <c r="BP37" s="1"/>
      <c r="BQ37" s="2"/>
    </row>
    <row r="38" spans="8:69" ht="12">
      <c r="H38" s="1"/>
      <c r="I38" s="1"/>
      <c r="J38" s="1"/>
      <c r="K38" s="1"/>
      <c r="L38" s="1"/>
      <c r="M38" s="2"/>
      <c r="N38" s="2"/>
      <c r="O38" s="2"/>
      <c r="P38" s="2"/>
      <c r="Q38" s="2"/>
      <c r="R38" s="2"/>
      <c r="T38" s="3"/>
      <c r="U38" s="3"/>
      <c r="V38" s="3"/>
      <c r="W38" s="1"/>
      <c r="X38" s="1"/>
      <c r="Y38" s="2"/>
      <c r="Z38" s="2"/>
      <c r="AA38" s="2"/>
      <c r="AB38" s="2"/>
      <c r="AC38" s="2"/>
      <c r="AF38" s="1"/>
      <c r="AG38" s="1"/>
      <c r="AH38" s="1"/>
      <c r="AI38" s="1"/>
      <c r="AJ38" s="1"/>
      <c r="AK38" s="2"/>
      <c r="AL38" s="2"/>
      <c r="AM38" s="2"/>
      <c r="AN38" s="2"/>
      <c r="AO38" s="2"/>
      <c r="AP38" s="2"/>
      <c r="AR38" s="1"/>
      <c r="AS38" s="1"/>
      <c r="AT38" s="1"/>
      <c r="AU38" s="1"/>
      <c r="AV38" s="1"/>
      <c r="AW38" s="2"/>
      <c r="AX38" s="2"/>
      <c r="AY38" s="4"/>
      <c r="AZ38" s="2"/>
      <c r="BA38" s="4"/>
      <c r="BC38" s="1"/>
      <c r="BD38" s="1"/>
      <c r="BE38" s="1"/>
      <c r="BF38" s="1"/>
      <c r="BG38" s="1"/>
      <c r="BH38" s="2"/>
      <c r="BI38" s="2"/>
      <c r="BJ38" s="2"/>
      <c r="BK38" s="2"/>
      <c r="BL38" s="2"/>
      <c r="BO38" s="1"/>
      <c r="BP38" s="1"/>
      <c r="BQ38" s="2"/>
    </row>
    <row r="39" spans="2:69" ht="12">
      <c r="B39" s="8" t="s">
        <v>62</v>
      </c>
      <c r="C39" s="8"/>
      <c r="D39" s="8"/>
      <c r="H39" s="1"/>
      <c r="I39" s="1"/>
      <c r="J39" s="1"/>
      <c r="K39" s="1"/>
      <c r="L39" s="1"/>
      <c r="M39" s="2"/>
      <c r="N39" s="2"/>
      <c r="O39" s="2"/>
      <c r="P39" s="2"/>
      <c r="Q39" s="2"/>
      <c r="R39" s="2"/>
      <c r="T39" s="3"/>
      <c r="U39" s="3"/>
      <c r="V39" s="3"/>
      <c r="W39" s="1"/>
      <c r="X39" s="1"/>
      <c r="Y39" s="2"/>
      <c r="Z39" s="2"/>
      <c r="AA39" s="2"/>
      <c r="AB39" s="2"/>
      <c r="AC39" s="2"/>
      <c r="AF39" s="1"/>
      <c r="AG39" s="1"/>
      <c r="AH39" s="1"/>
      <c r="AI39" s="1"/>
      <c r="AJ39" s="1"/>
      <c r="AK39" s="2"/>
      <c r="AL39" s="2"/>
      <c r="AM39" s="2"/>
      <c r="AN39" s="2"/>
      <c r="AO39" s="2"/>
      <c r="AP39" s="2"/>
      <c r="AR39" s="1"/>
      <c r="AS39" s="1"/>
      <c r="AT39" s="1"/>
      <c r="AU39" s="1"/>
      <c r="AV39" s="1"/>
      <c r="AW39" s="2"/>
      <c r="AX39" s="2"/>
      <c r="AY39" s="4"/>
      <c r="AZ39" s="2"/>
      <c r="BA39" s="4"/>
      <c r="BC39" s="1"/>
      <c r="BD39" s="1"/>
      <c r="BE39" s="1"/>
      <c r="BF39" s="1"/>
      <c r="BG39" s="1"/>
      <c r="BH39" s="2"/>
      <c r="BI39" s="2"/>
      <c r="BJ39" s="2"/>
      <c r="BK39" s="2"/>
      <c r="BL39" s="2"/>
      <c r="BO39" s="1"/>
      <c r="BP39" s="1"/>
      <c r="BQ39" s="2"/>
    </row>
    <row r="40" spans="8:69" ht="12">
      <c r="H40" s="1" t="s">
        <v>11</v>
      </c>
      <c r="I40" s="1" t="s">
        <v>12</v>
      </c>
      <c r="J40" s="1" t="s">
        <v>13</v>
      </c>
      <c r="K40" s="1" t="s">
        <v>14</v>
      </c>
      <c r="L40" s="1" t="s">
        <v>15</v>
      </c>
      <c r="M40" s="2" t="s">
        <v>16</v>
      </c>
      <c r="N40" s="2"/>
      <c r="O40" s="2"/>
      <c r="P40" s="2"/>
      <c r="Q40" s="2"/>
      <c r="R40" s="2"/>
      <c r="T40" s="3" t="s">
        <v>11</v>
      </c>
      <c r="U40" s="3" t="s">
        <v>12</v>
      </c>
      <c r="V40" s="3" t="s">
        <v>13</v>
      </c>
      <c r="W40" s="1" t="s">
        <v>14</v>
      </c>
      <c r="X40" s="1" t="s">
        <v>15</v>
      </c>
      <c r="Y40" s="2" t="s">
        <v>16</v>
      </c>
      <c r="Z40" s="2"/>
      <c r="AA40" s="2"/>
      <c r="AB40" s="2"/>
      <c r="AC40" s="2"/>
      <c r="AF40" s="1" t="s">
        <v>11</v>
      </c>
      <c r="AG40" s="1" t="s">
        <v>12</v>
      </c>
      <c r="AH40" s="1" t="s">
        <v>13</v>
      </c>
      <c r="AI40" s="1" t="s">
        <v>14</v>
      </c>
      <c r="AJ40" s="1" t="s">
        <v>15</v>
      </c>
      <c r="AK40" s="2" t="s">
        <v>16</v>
      </c>
      <c r="AL40" s="2"/>
      <c r="AM40" s="2"/>
      <c r="AN40" s="2"/>
      <c r="AO40" s="2"/>
      <c r="AP40" s="2"/>
      <c r="AR40" s="1" t="s">
        <v>11</v>
      </c>
      <c r="AS40" s="1" t="s">
        <v>12</v>
      </c>
      <c r="AT40" s="1" t="s">
        <v>13</v>
      </c>
      <c r="AU40" s="1" t="s">
        <v>14</v>
      </c>
      <c r="AV40" s="1" t="s">
        <v>15</v>
      </c>
      <c r="AW40" s="2" t="s">
        <v>16</v>
      </c>
      <c r="AX40" s="2"/>
      <c r="AY40" s="4"/>
      <c r="AZ40" s="2"/>
      <c r="BA40" s="4"/>
      <c r="BC40" s="1" t="s">
        <v>11</v>
      </c>
      <c r="BD40" s="1" t="s">
        <v>12</v>
      </c>
      <c r="BE40" s="1" t="s">
        <v>13</v>
      </c>
      <c r="BF40" s="1" t="s">
        <v>14</v>
      </c>
      <c r="BG40" s="1" t="s">
        <v>15</v>
      </c>
      <c r="BH40" s="2" t="s">
        <v>16</v>
      </c>
      <c r="BI40" s="2"/>
      <c r="BJ40" s="2"/>
      <c r="BK40" s="2"/>
      <c r="BL40" s="2"/>
      <c r="BO40" s="1"/>
      <c r="BP40" s="1"/>
      <c r="BQ40" s="2"/>
    </row>
    <row r="41" spans="2:72" ht="12">
      <c r="B41" t="s">
        <v>63</v>
      </c>
      <c r="C41">
        <v>14</v>
      </c>
      <c r="D41">
        <v>135</v>
      </c>
      <c r="E41">
        <f aca="true" t="shared" si="54" ref="E41:E48">(C41*D41)/170</f>
        <v>11.117647058823529</v>
      </c>
      <c r="F41">
        <f aca="true" t="shared" si="55" ref="F41:F48">((E41^0.5)+2)/10</f>
        <v>0.5334313581357268</v>
      </c>
      <c r="H41" s="1"/>
      <c r="I41" s="1"/>
      <c r="J41" s="1"/>
      <c r="K41" s="1">
        <f aca="true" t="shared" si="56" ref="K41:K48">SUM(J41-H41)</f>
        <v>0</v>
      </c>
      <c r="L41" s="1">
        <f aca="true" t="shared" si="57" ref="L41:L48">SUM(J41-I41)</f>
        <v>0</v>
      </c>
      <c r="M41" s="2"/>
      <c r="N41" s="2"/>
      <c r="O41" s="4">
        <f aca="true" t="shared" si="58" ref="O41:O48">SUM(K41*F41)</f>
        <v>0</v>
      </c>
      <c r="P41" s="4">
        <f aca="true" t="shared" si="59" ref="P41:P48">(F41*L41)</f>
        <v>0</v>
      </c>
      <c r="Q41" s="2"/>
      <c r="R41" s="2"/>
      <c r="T41" s="3">
        <v>0.6284722222222222</v>
      </c>
      <c r="U41" s="3">
        <v>0.6319444444444444</v>
      </c>
      <c r="V41" s="3">
        <v>0.7270833333333333</v>
      </c>
      <c r="W41" s="1">
        <f aca="true" t="shared" si="60" ref="W41:W48">SUM(V41-T41)</f>
        <v>0.0986111111111111</v>
      </c>
      <c r="X41" s="1">
        <f aca="true" t="shared" si="61" ref="X41:X48">SUM(V41-U41)</f>
        <v>0.09513888888888888</v>
      </c>
      <c r="Y41" s="2">
        <v>7</v>
      </c>
      <c r="Z41" s="2"/>
      <c r="AA41" s="4">
        <f aca="true" t="shared" si="62" ref="AA41:AA48">(W41*F41)</f>
        <v>0.052602258927273056</v>
      </c>
      <c r="AB41" s="4">
        <f aca="true" t="shared" si="63" ref="AB41:AB48">(X41*F41)</f>
        <v>0.05075006671152401</v>
      </c>
      <c r="AC41" s="2"/>
      <c r="AF41" s="1">
        <v>0.5</v>
      </c>
      <c r="AG41" s="1">
        <v>0.5</v>
      </c>
      <c r="AH41" s="1">
        <v>0.65625</v>
      </c>
      <c r="AI41" s="1">
        <f aca="true" t="shared" si="64" ref="AI41:AI48">SUM(AH41-AF41)</f>
        <v>0.15625</v>
      </c>
      <c r="AJ41" s="1">
        <f aca="true" t="shared" si="65" ref="AJ41:AJ48">SUM(AH41-AG41)</f>
        <v>0.15625</v>
      </c>
      <c r="AK41" s="2">
        <v>7</v>
      </c>
      <c r="AL41" s="2"/>
      <c r="AM41" s="4">
        <f aca="true" t="shared" si="66" ref="AM41:AM48">(AI41*F41)</f>
        <v>0.08334864970870731</v>
      </c>
      <c r="AN41" s="4">
        <f>(AJ41*F41)</f>
        <v>0.08334864970870731</v>
      </c>
      <c r="AO41" s="2"/>
      <c r="AP41" s="2"/>
      <c r="AR41" s="1">
        <v>0.576388888888889</v>
      </c>
      <c r="AS41" s="1">
        <v>0.5770833333333333</v>
      </c>
      <c r="AT41" s="1">
        <v>0.65625</v>
      </c>
      <c r="AU41" s="1">
        <f aca="true" t="shared" si="67" ref="AU41:AU48">SUM(AT41-AR41)</f>
        <v>0.07986111111111105</v>
      </c>
      <c r="AV41" s="1">
        <f aca="true" t="shared" si="68" ref="AV41:AV48">SUM(AT41-AS41)</f>
        <v>0.07916666666666672</v>
      </c>
      <c r="AW41" s="2">
        <v>6</v>
      </c>
      <c r="AX41" s="2"/>
      <c r="AY41" s="4">
        <f aca="true" t="shared" si="69" ref="AY41:AY48">(F41*AU41)</f>
        <v>0.04260042096222815</v>
      </c>
      <c r="AZ41" s="2"/>
      <c r="BA41" s="4">
        <f aca="true" t="shared" si="70" ref="BA41:BA48">(F41*AV41)</f>
        <v>0.042229982519078405</v>
      </c>
      <c r="BC41" s="1">
        <v>0.5</v>
      </c>
      <c r="BD41" s="1">
        <v>0.5</v>
      </c>
      <c r="BE41" s="1">
        <v>0.5673611111111111</v>
      </c>
      <c r="BF41" s="1">
        <f>SUM(BE41-BD44)</f>
        <v>0.0673611111111111</v>
      </c>
      <c r="BG41" s="1">
        <f aca="true" t="shared" si="71" ref="BG41:BG48">SUM(BE41-BD41)</f>
        <v>0.0673611111111111</v>
      </c>
      <c r="BH41" s="2">
        <v>6</v>
      </c>
      <c r="BI41" s="2"/>
      <c r="BJ41" s="4">
        <f aca="true" t="shared" si="72" ref="BJ41:BJ48">(BF41*F41)</f>
        <v>0.03593252898553159</v>
      </c>
      <c r="BK41" s="4">
        <f aca="true" t="shared" si="73" ref="BK41:BK48">(BG41*F41)</f>
        <v>0.03593252898553159</v>
      </c>
      <c r="BL41" s="2"/>
      <c r="BO41" s="1">
        <f aca="true" t="shared" si="74" ref="BO41:BO48">SUM(K41+W41+AI41+BF41)</f>
        <v>0.3222222222222222</v>
      </c>
      <c r="BP41" s="1">
        <f aca="true" t="shared" si="75" ref="BP41:BP48">SUM(BG41+AJ41+L41+X41)</f>
        <v>0.31875</v>
      </c>
      <c r="BQ41" s="2">
        <f aca="true" t="shared" si="76" ref="BQ41:BQ48">SUM(BH41+M41+Y41+AK41+AW41)</f>
        <v>26</v>
      </c>
      <c r="BS41" s="4">
        <f aca="true" t="shared" si="77" ref="BS41:BS48">(BO41*F41)</f>
        <v>0.17188343762151195</v>
      </c>
      <c r="BT41" s="4">
        <f aca="true" t="shared" si="78" ref="BT41:BT48">(BP41*F41)</f>
        <v>0.17003124540576292</v>
      </c>
    </row>
    <row r="42" spans="2:72" ht="12">
      <c r="B42" t="s">
        <v>64</v>
      </c>
      <c r="C42">
        <v>15.4</v>
      </c>
      <c r="D42">
        <v>170</v>
      </c>
      <c r="E42">
        <f t="shared" si="54"/>
        <v>15.4</v>
      </c>
      <c r="F42">
        <f t="shared" si="55"/>
        <v>0.5924283374069717</v>
      </c>
      <c r="H42" s="1"/>
      <c r="I42" s="1"/>
      <c r="J42" s="1"/>
      <c r="K42" s="1">
        <f t="shared" si="56"/>
        <v>0</v>
      </c>
      <c r="L42" s="1">
        <f t="shared" si="57"/>
        <v>0</v>
      </c>
      <c r="M42" s="2"/>
      <c r="N42" s="2"/>
      <c r="O42" s="4">
        <f t="shared" si="58"/>
        <v>0</v>
      </c>
      <c r="P42" s="4">
        <f t="shared" si="59"/>
        <v>0</v>
      </c>
      <c r="Q42" s="2"/>
      <c r="R42" s="2"/>
      <c r="T42" s="3">
        <v>0.6284722222222222</v>
      </c>
      <c r="U42" s="3">
        <v>0.6368055555555555</v>
      </c>
      <c r="V42" s="3">
        <v>0.7222222222222222</v>
      </c>
      <c r="W42" s="1">
        <f t="shared" si="60"/>
        <v>0.09375</v>
      </c>
      <c r="X42" s="1">
        <f t="shared" si="61"/>
        <v>0.0854166666666667</v>
      </c>
      <c r="Y42" s="2">
        <v>6</v>
      </c>
      <c r="Z42" s="2"/>
      <c r="AA42" s="4">
        <f t="shared" si="62"/>
        <v>0.05554015663190359</v>
      </c>
      <c r="AB42" s="4">
        <f t="shared" si="63"/>
        <v>0.05060325382017885</v>
      </c>
      <c r="AC42" s="2"/>
      <c r="AF42" s="1">
        <v>0.5</v>
      </c>
      <c r="AG42" s="1">
        <v>0.5006944444444444</v>
      </c>
      <c r="AH42" s="1">
        <v>0.6166666666666667</v>
      </c>
      <c r="AI42" s="1">
        <f t="shared" si="64"/>
        <v>0.1166666666666667</v>
      </c>
      <c r="AJ42" s="1">
        <f t="shared" si="65"/>
        <v>0.11597222222222225</v>
      </c>
      <c r="AK42" s="2">
        <v>5</v>
      </c>
      <c r="AL42" s="2"/>
      <c r="AM42" s="4">
        <f t="shared" si="66"/>
        <v>0.0691166393641467</v>
      </c>
      <c r="AN42" s="4">
        <f aca="true" t="shared" si="79" ref="AN42:AN48">(AJ42*F42)</f>
        <v>0.06870523079650298</v>
      </c>
      <c r="AO42" s="2"/>
      <c r="AP42" s="2"/>
      <c r="AR42" s="1">
        <v>0.576388888888889</v>
      </c>
      <c r="AS42" s="1">
        <v>0.5770833333333333</v>
      </c>
      <c r="AT42" s="1">
        <v>0.65</v>
      </c>
      <c r="AU42" s="1">
        <f t="shared" si="67"/>
        <v>0.07361111111111107</v>
      </c>
      <c r="AV42" s="1">
        <f t="shared" si="68"/>
        <v>0.07291666666666674</v>
      </c>
      <c r="AW42" s="2">
        <v>5</v>
      </c>
      <c r="AX42" s="2"/>
      <c r="AY42" s="4">
        <f t="shared" si="69"/>
        <v>0.04360930817023539</v>
      </c>
      <c r="AZ42" s="2"/>
      <c r="BA42" s="4">
        <f t="shared" si="70"/>
        <v>0.043197899602591724</v>
      </c>
      <c r="BC42" s="1">
        <v>0.5</v>
      </c>
      <c r="BD42" s="1">
        <v>0.5</v>
      </c>
      <c r="BE42" s="1"/>
      <c r="BF42" s="1">
        <f aca="true" t="shared" si="80" ref="BF42:BF48">SUM(BE42-BC42)</f>
        <v>-0.5</v>
      </c>
      <c r="BG42" s="1">
        <f t="shared" si="71"/>
        <v>-0.5</v>
      </c>
      <c r="BH42" s="2">
        <v>7</v>
      </c>
      <c r="BI42" s="2"/>
      <c r="BJ42" s="4">
        <f t="shared" si="72"/>
        <v>-0.2962141687034858</v>
      </c>
      <c r="BK42" s="4">
        <f t="shared" si="73"/>
        <v>-0.2962141687034858</v>
      </c>
      <c r="BL42" s="2"/>
      <c r="BO42" s="1">
        <f t="shared" si="74"/>
        <v>-0.2895833333333333</v>
      </c>
      <c r="BP42" s="1">
        <f t="shared" si="75"/>
        <v>-0.29861111111111105</v>
      </c>
      <c r="BQ42" s="2">
        <f t="shared" si="76"/>
        <v>23</v>
      </c>
      <c r="BS42" s="4">
        <f t="shared" si="77"/>
        <v>-0.1715573727074355</v>
      </c>
      <c r="BT42" s="4">
        <f t="shared" si="78"/>
        <v>-0.176905684086804</v>
      </c>
    </row>
    <row r="43" spans="2:72" ht="12">
      <c r="B43" t="s">
        <v>65</v>
      </c>
      <c r="C43">
        <v>14.9</v>
      </c>
      <c r="D43">
        <v>180</v>
      </c>
      <c r="E43">
        <f t="shared" si="54"/>
        <v>15.776470588235295</v>
      </c>
      <c r="F43">
        <f t="shared" si="55"/>
        <v>0.5971960547165001</v>
      </c>
      <c r="H43" s="1"/>
      <c r="I43" s="1"/>
      <c r="J43" s="1"/>
      <c r="K43" s="1">
        <f t="shared" si="56"/>
        <v>0</v>
      </c>
      <c r="L43" s="1">
        <f t="shared" si="57"/>
        <v>0</v>
      </c>
      <c r="M43" s="2"/>
      <c r="N43" s="2"/>
      <c r="O43" s="4">
        <f t="shared" si="58"/>
        <v>0</v>
      </c>
      <c r="P43" s="4">
        <f t="shared" si="59"/>
        <v>0</v>
      </c>
      <c r="Q43" s="2"/>
      <c r="R43" s="2"/>
      <c r="T43" s="3">
        <v>0.6284722222222222</v>
      </c>
      <c r="U43" s="3">
        <v>0.63125</v>
      </c>
      <c r="V43" s="3">
        <v>0.7048611111111112</v>
      </c>
      <c r="W43" s="1">
        <f t="shared" si="60"/>
        <v>0.07638888888888895</v>
      </c>
      <c r="X43" s="1">
        <f t="shared" si="61"/>
        <v>0.07361111111111118</v>
      </c>
      <c r="Y43" s="2">
        <v>1</v>
      </c>
      <c r="Z43" s="2"/>
      <c r="AA43" s="4">
        <f t="shared" si="62"/>
        <v>0.04561914306862157</v>
      </c>
      <c r="AB43" s="4">
        <f t="shared" si="63"/>
        <v>0.04396026513885352</v>
      </c>
      <c r="AC43" s="2"/>
      <c r="AF43" s="1">
        <v>0.5</v>
      </c>
      <c r="AG43" s="1">
        <v>0.5</v>
      </c>
      <c r="AH43" s="1">
        <v>0.6048611111111112</v>
      </c>
      <c r="AI43" s="1">
        <f t="shared" si="64"/>
        <v>0.10486111111111118</v>
      </c>
      <c r="AJ43" s="1">
        <f t="shared" si="65"/>
        <v>0.10486111111111118</v>
      </c>
      <c r="AK43" s="2">
        <v>3</v>
      </c>
      <c r="AL43" s="2"/>
      <c r="AM43" s="4">
        <f t="shared" si="66"/>
        <v>0.06262264184874415</v>
      </c>
      <c r="AN43" s="4">
        <f t="shared" si="79"/>
        <v>0.06262264184874415</v>
      </c>
      <c r="AO43" s="2"/>
      <c r="AP43" s="2"/>
      <c r="AR43" s="1">
        <v>0.576388888888889</v>
      </c>
      <c r="AS43" s="1">
        <v>0.5777777777777778</v>
      </c>
      <c r="AT43" s="1">
        <v>0.6493055555555556</v>
      </c>
      <c r="AU43" s="1">
        <f t="shared" si="67"/>
        <v>0.07291666666666663</v>
      </c>
      <c r="AV43" s="1">
        <f t="shared" si="68"/>
        <v>0.07152777777777775</v>
      </c>
      <c r="AW43" s="2">
        <v>4</v>
      </c>
      <c r="AX43" s="2"/>
      <c r="AY43" s="4">
        <f t="shared" si="69"/>
        <v>0.04354554565641144</v>
      </c>
      <c r="AZ43" s="2"/>
      <c r="BA43" s="4">
        <f t="shared" si="70"/>
        <v>0.042716106691527415</v>
      </c>
      <c r="BC43" s="1">
        <v>0.5</v>
      </c>
      <c r="BD43" s="1">
        <v>0.5</v>
      </c>
      <c r="BE43" s="1">
        <v>0.5541666666666667</v>
      </c>
      <c r="BF43" s="1">
        <f t="shared" si="80"/>
        <v>0.054166666666666696</v>
      </c>
      <c r="BG43" s="1">
        <f t="shared" si="71"/>
        <v>0.054166666666666696</v>
      </c>
      <c r="BH43" s="2">
        <v>3</v>
      </c>
      <c r="BI43" s="2"/>
      <c r="BJ43" s="4">
        <f t="shared" si="72"/>
        <v>0.0323481196304771</v>
      </c>
      <c r="BK43" s="4">
        <f t="shared" si="73"/>
        <v>0.0323481196304771</v>
      </c>
      <c r="BL43" s="2"/>
      <c r="BO43" s="1">
        <f t="shared" si="74"/>
        <v>0.23541666666666683</v>
      </c>
      <c r="BP43" s="1">
        <f t="shared" si="75"/>
        <v>0.23263888888888906</v>
      </c>
      <c r="BQ43" s="2">
        <f t="shared" si="76"/>
        <v>11</v>
      </c>
      <c r="BS43" s="4">
        <f t="shared" si="77"/>
        <v>0.14058990454784281</v>
      </c>
      <c r="BT43" s="4">
        <f t="shared" si="78"/>
        <v>0.13893102661807477</v>
      </c>
    </row>
    <row r="44" spans="2:72" ht="12">
      <c r="B44" t="s">
        <v>66</v>
      </c>
      <c r="C44">
        <v>14.62</v>
      </c>
      <c r="D44">
        <v>145</v>
      </c>
      <c r="E44">
        <f t="shared" si="54"/>
        <v>12.47</v>
      </c>
      <c r="F44">
        <f t="shared" si="55"/>
        <v>0.5531288716601915</v>
      </c>
      <c r="H44" s="1"/>
      <c r="I44" s="1"/>
      <c r="J44" s="1"/>
      <c r="K44" s="1">
        <f t="shared" si="56"/>
        <v>0</v>
      </c>
      <c r="L44" s="1">
        <f t="shared" si="57"/>
        <v>0</v>
      </c>
      <c r="M44" s="2"/>
      <c r="N44" s="2"/>
      <c r="O44" s="4">
        <f t="shared" si="58"/>
        <v>0</v>
      </c>
      <c r="P44" s="4">
        <f t="shared" si="59"/>
        <v>0</v>
      </c>
      <c r="Q44" s="2"/>
      <c r="R44" s="2"/>
      <c r="T44" s="3">
        <v>0.6284722222222222</v>
      </c>
      <c r="U44" s="3">
        <v>0.6319444444444444</v>
      </c>
      <c r="V44" s="3">
        <v>0.71875</v>
      </c>
      <c r="W44" s="1">
        <f t="shared" si="60"/>
        <v>0.09027777777777779</v>
      </c>
      <c r="X44" s="1">
        <f t="shared" si="61"/>
        <v>0.08680555555555558</v>
      </c>
      <c r="Y44" s="2">
        <v>5</v>
      </c>
      <c r="Z44" s="2"/>
      <c r="AA44" s="4">
        <f t="shared" si="62"/>
        <v>0.04993524535821174</v>
      </c>
      <c r="AB44" s="4">
        <f t="shared" si="63"/>
        <v>0.04801465899828053</v>
      </c>
      <c r="AC44" s="2"/>
      <c r="AF44" s="1">
        <v>0.5</v>
      </c>
      <c r="AG44" s="1">
        <v>0.5027777777777778</v>
      </c>
      <c r="AH44" s="1">
        <v>0.65625</v>
      </c>
      <c r="AI44" s="1">
        <f t="shared" si="64"/>
        <v>0.15625</v>
      </c>
      <c r="AJ44" s="1">
        <f t="shared" si="65"/>
        <v>0.15347222222222223</v>
      </c>
      <c r="AK44" s="2"/>
      <c r="AL44" s="2"/>
      <c r="AM44" s="4">
        <f t="shared" si="66"/>
        <v>0.08642638619690493</v>
      </c>
      <c r="AN44" s="4">
        <f t="shared" si="79"/>
        <v>0.08488991710895996</v>
      </c>
      <c r="AO44" s="2"/>
      <c r="AP44" s="2"/>
      <c r="AR44" s="1"/>
      <c r="AS44" s="1"/>
      <c r="AT44" s="1"/>
      <c r="AU44" s="1">
        <f t="shared" si="67"/>
        <v>0</v>
      </c>
      <c r="AV44" s="1">
        <f t="shared" si="68"/>
        <v>0</v>
      </c>
      <c r="AW44" s="2" t="s">
        <v>67</v>
      </c>
      <c r="AX44" s="2"/>
      <c r="AY44" s="4">
        <f t="shared" si="69"/>
        <v>0</v>
      </c>
      <c r="AZ44" s="2"/>
      <c r="BA44" s="4">
        <f t="shared" si="70"/>
        <v>0</v>
      </c>
      <c r="BC44" s="1">
        <v>0.5</v>
      </c>
      <c r="BD44" s="1">
        <v>0.5</v>
      </c>
      <c r="BE44" s="1">
        <v>0.5625</v>
      </c>
      <c r="BF44" s="1">
        <f t="shared" si="80"/>
        <v>0.0625</v>
      </c>
      <c r="BG44" s="1">
        <f t="shared" si="71"/>
        <v>0.0625</v>
      </c>
      <c r="BH44" s="2">
        <v>5</v>
      </c>
      <c r="BI44" s="2"/>
      <c r="BJ44" s="4">
        <f t="shared" si="72"/>
        <v>0.03457055447876197</v>
      </c>
      <c r="BK44" s="4">
        <f t="shared" si="73"/>
        <v>0.03457055447876197</v>
      </c>
      <c r="BL44" s="2"/>
      <c r="BO44" s="1">
        <f t="shared" si="74"/>
        <v>0.3090277777777778</v>
      </c>
      <c r="BP44" s="1">
        <f t="shared" si="75"/>
        <v>0.3027777777777778</v>
      </c>
      <c r="BQ44" s="2" t="e">
        <f t="shared" si="76"/>
        <v>#VALUE!</v>
      </c>
      <c r="BS44" s="4">
        <f t="shared" si="77"/>
        <v>0.17093218603387864</v>
      </c>
      <c r="BT44" s="4">
        <f t="shared" si="78"/>
        <v>0.16747513058600247</v>
      </c>
    </row>
    <row r="45" spans="2:72" ht="12">
      <c r="B45" t="s">
        <v>68</v>
      </c>
      <c r="C45">
        <v>16.07</v>
      </c>
      <c r="D45">
        <v>183</v>
      </c>
      <c r="E45">
        <f t="shared" si="54"/>
        <v>17.298882352941177</v>
      </c>
      <c r="F45">
        <f t="shared" si="55"/>
        <v>0.6159192512127947</v>
      </c>
      <c r="H45" s="1"/>
      <c r="I45" s="1"/>
      <c r="J45" s="1"/>
      <c r="K45" s="1">
        <f t="shared" si="56"/>
        <v>0</v>
      </c>
      <c r="L45" s="1">
        <f t="shared" si="57"/>
        <v>0</v>
      </c>
      <c r="M45" s="2"/>
      <c r="N45" s="2"/>
      <c r="O45" s="4">
        <f t="shared" si="58"/>
        <v>0</v>
      </c>
      <c r="P45" s="4">
        <f t="shared" si="59"/>
        <v>0</v>
      </c>
      <c r="Q45" s="2"/>
      <c r="R45" s="2"/>
      <c r="T45" s="3">
        <v>0.6284722222222222</v>
      </c>
      <c r="U45" s="3">
        <v>0.6333333333333333</v>
      </c>
      <c r="V45" s="3">
        <v>0.7069444444444444</v>
      </c>
      <c r="W45" s="1">
        <f t="shared" si="60"/>
        <v>0.07847222222222217</v>
      </c>
      <c r="X45" s="1">
        <f t="shared" si="61"/>
        <v>0.07361111111111107</v>
      </c>
      <c r="Y45" s="2">
        <v>2</v>
      </c>
      <c r="Z45" s="2"/>
      <c r="AA45" s="4">
        <f t="shared" si="62"/>
        <v>0.0483325523521151</v>
      </c>
      <c r="AB45" s="4">
        <f t="shared" si="63"/>
        <v>0.04533850043649736</v>
      </c>
      <c r="AC45" s="2"/>
      <c r="AF45" s="1">
        <v>0.5</v>
      </c>
      <c r="AG45" s="1">
        <v>0.5</v>
      </c>
      <c r="AH45" s="1">
        <v>0.5972222222222222</v>
      </c>
      <c r="AI45" s="1">
        <f t="shared" si="64"/>
        <v>0.09722222222222221</v>
      </c>
      <c r="AJ45" s="1">
        <f t="shared" si="65"/>
        <v>0.09722222222222221</v>
      </c>
      <c r="AK45" s="2">
        <v>2</v>
      </c>
      <c r="AL45" s="2"/>
      <c r="AM45" s="4">
        <f t="shared" si="66"/>
        <v>0.05988103831235503</v>
      </c>
      <c r="AN45" s="4">
        <f t="shared" si="79"/>
        <v>0.05988103831235503</v>
      </c>
      <c r="AO45" s="2"/>
      <c r="AP45" s="2"/>
      <c r="AR45" s="1">
        <v>0.576388888888889</v>
      </c>
      <c r="AS45" s="1">
        <v>0.576388888888889</v>
      </c>
      <c r="AT45" s="1">
        <v>0.6430555555555556</v>
      </c>
      <c r="AU45" s="1">
        <f t="shared" si="67"/>
        <v>0.06666666666666665</v>
      </c>
      <c r="AV45" s="1">
        <f t="shared" si="68"/>
        <v>0.06666666666666665</v>
      </c>
      <c r="AW45" s="2">
        <v>1</v>
      </c>
      <c r="AX45" s="2"/>
      <c r="AY45" s="4">
        <f t="shared" si="69"/>
        <v>0.0410612834141863</v>
      </c>
      <c r="AZ45" s="2"/>
      <c r="BA45" s="4">
        <f t="shared" si="70"/>
        <v>0.0410612834141863</v>
      </c>
      <c r="BC45" s="1">
        <v>0.5</v>
      </c>
      <c r="BD45" s="1">
        <v>0.5</v>
      </c>
      <c r="BE45" s="1">
        <v>0.5513888888888888</v>
      </c>
      <c r="BF45" s="1">
        <f t="shared" si="80"/>
        <v>0.05138888888888882</v>
      </c>
      <c r="BG45" s="1">
        <f t="shared" si="71"/>
        <v>0.05138888888888882</v>
      </c>
      <c r="BH45" s="2">
        <v>1</v>
      </c>
      <c r="BI45" s="2"/>
      <c r="BJ45" s="4">
        <f t="shared" si="72"/>
        <v>0.0316514059651019</v>
      </c>
      <c r="BK45" s="4">
        <f t="shared" si="73"/>
        <v>0.0316514059651019</v>
      </c>
      <c r="BL45" s="2"/>
      <c r="BO45" s="1">
        <f t="shared" si="74"/>
        <v>0.2270833333333332</v>
      </c>
      <c r="BP45" s="1">
        <f t="shared" si="75"/>
        <v>0.2222222222222221</v>
      </c>
      <c r="BQ45" s="2">
        <f t="shared" si="76"/>
        <v>6</v>
      </c>
      <c r="BS45" s="4">
        <f t="shared" si="77"/>
        <v>0.13986499662957202</v>
      </c>
      <c r="BT45" s="4">
        <f t="shared" si="78"/>
        <v>0.1368709447139543</v>
      </c>
    </row>
    <row r="46" spans="2:72" ht="12">
      <c r="B46" t="s">
        <v>69</v>
      </c>
      <c r="C46">
        <v>14.95</v>
      </c>
      <c r="D46">
        <v>84</v>
      </c>
      <c r="E46">
        <f t="shared" si="54"/>
        <v>7.3870588235294115</v>
      </c>
      <c r="F46">
        <f t="shared" si="55"/>
        <v>0.4717914425350697</v>
      </c>
      <c r="H46" s="1"/>
      <c r="I46" s="1"/>
      <c r="J46" s="1"/>
      <c r="K46" s="1">
        <f t="shared" si="56"/>
        <v>0</v>
      </c>
      <c r="L46" s="1">
        <f t="shared" si="57"/>
        <v>0</v>
      </c>
      <c r="M46" s="2"/>
      <c r="N46" s="2"/>
      <c r="O46" s="4">
        <f t="shared" si="58"/>
        <v>0</v>
      </c>
      <c r="P46" s="4">
        <f t="shared" si="59"/>
        <v>0</v>
      </c>
      <c r="Q46" s="2"/>
      <c r="R46" s="2"/>
      <c r="T46" s="3"/>
      <c r="U46" s="3"/>
      <c r="V46" s="3"/>
      <c r="W46" s="1">
        <f t="shared" si="60"/>
        <v>0</v>
      </c>
      <c r="X46" s="1">
        <f t="shared" si="61"/>
        <v>0</v>
      </c>
      <c r="Y46" s="2"/>
      <c r="Z46" s="2"/>
      <c r="AA46" s="4">
        <f t="shared" si="62"/>
        <v>0</v>
      </c>
      <c r="AB46" s="4">
        <f t="shared" si="63"/>
        <v>0</v>
      </c>
      <c r="AC46" s="2"/>
      <c r="AF46" s="1">
        <v>0.5</v>
      </c>
      <c r="AG46" s="1">
        <v>0.5048611111111111</v>
      </c>
      <c r="AH46" s="1">
        <v>0.65625</v>
      </c>
      <c r="AI46" s="1">
        <f t="shared" si="64"/>
        <v>0.15625</v>
      </c>
      <c r="AJ46" s="1">
        <f t="shared" si="65"/>
        <v>0.1513888888888889</v>
      </c>
      <c r="AK46" s="2"/>
      <c r="AL46" s="2"/>
      <c r="AM46" s="4">
        <f t="shared" si="66"/>
        <v>0.07371741289610464</v>
      </c>
      <c r="AN46" s="4">
        <f t="shared" si="79"/>
        <v>0.07142398227267029</v>
      </c>
      <c r="AO46" s="2"/>
      <c r="AP46" s="2"/>
      <c r="AR46" s="1">
        <v>0.576388888888889</v>
      </c>
      <c r="AS46" s="1">
        <v>0.5791666666666667</v>
      </c>
      <c r="AT46" s="1">
        <v>0.6666666666666666</v>
      </c>
      <c r="AU46" s="1">
        <f t="shared" si="67"/>
        <v>0.09027777777777768</v>
      </c>
      <c r="AV46" s="1">
        <f t="shared" si="68"/>
        <v>0.08749999999999991</v>
      </c>
      <c r="AW46" s="2" t="s">
        <v>42</v>
      </c>
      <c r="AX46" s="2"/>
      <c r="AY46" s="4">
        <f t="shared" si="69"/>
        <v>0.04259228300663819</v>
      </c>
      <c r="AZ46" s="2"/>
      <c r="BA46" s="4">
        <f t="shared" si="70"/>
        <v>0.041281751221818555</v>
      </c>
      <c r="BC46" s="1"/>
      <c r="BD46" s="1"/>
      <c r="BE46" s="1"/>
      <c r="BF46" s="1">
        <f t="shared" si="80"/>
        <v>0</v>
      </c>
      <c r="BG46" s="1">
        <f t="shared" si="71"/>
        <v>0</v>
      </c>
      <c r="BH46" s="2"/>
      <c r="BI46" s="2"/>
      <c r="BJ46" s="4">
        <f t="shared" si="72"/>
        <v>0</v>
      </c>
      <c r="BK46" s="4">
        <f t="shared" si="73"/>
        <v>0</v>
      </c>
      <c r="BL46" s="2"/>
      <c r="BO46" s="1">
        <f t="shared" si="74"/>
        <v>0.15625</v>
      </c>
      <c r="BP46" s="1">
        <f t="shared" si="75"/>
        <v>0.1513888888888889</v>
      </c>
      <c r="BQ46" s="2" t="e">
        <f t="shared" si="76"/>
        <v>#VALUE!</v>
      </c>
      <c r="BS46" s="4">
        <f t="shared" si="77"/>
        <v>0.07371741289610464</v>
      </c>
      <c r="BT46" s="4">
        <f t="shared" si="78"/>
        <v>0.07142398227267029</v>
      </c>
    </row>
    <row r="47" spans="2:72" ht="12">
      <c r="B47" t="s">
        <v>70</v>
      </c>
      <c r="C47">
        <v>14</v>
      </c>
      <c r="D47">
        <v>135</v>
      </c>
      <c r="E47">
        <f t="shared" si="54"/>
        <v>11.117647058823529</v>
      </c>
      <c r="F47">
        <f t="shared" si="55"/>
        <v>0.5334313581357268</v>
      </c>
      <c r="H47" s="1"/>
      <c r="I47" s="1"/>
      <c r="J47" s="1"/>
      <c r="K47" s="1"/>
      <c r="L47" s="1"/>
      <c r="M47" s="2"/>
      <c r="N47" s="2"/>
      <c r="O47" s="4"/>
      <c r="P47" s="4">
        <f t="shared" si="59"/>
        <v>0</v>
      </c>
      <c r="Q47" s="2"/>
      <c r="R47" s="2"/>
      <c r="T47" s="3">
        <v>0.6284722222222222</v>
      </c>
      <c r="U47" s="3">
        <v>0.6298611111111111</v>
      </c>
      <c r="V47" s="3">
        <v>0.7076388888888889</v>
      </c>
      <c r="W47" s="1">
        <f t="shared" si="60"/>
        <v>0.07916666666666672</v>
      </c>
      <c r="X47" s="1">
        <f t="shared" si="61"/>
        <v>0.07777777777777783</v>
      </c>
      <c r="Y47" s="2">
        <v>3</v>
      </c>
      <c r="Z47" s="2"/>
      <c r="AA47" s="4">
        <f t="shared" si="62"/>
        <v>0.042229982519078405</v>
      </c>
      <c r="AB47" s="4">
        <f t="shared" si="63"/>
        <v>0.041489105632778786</v>
      </c>
      <c r="AC47" s="2"/>
      <c r="AF47" s="1">
        <v>0.5</v>
      </c>
      <c r="AG47" s="1">
        <v>0.5</v>
      </c>
      <c r="AH47" s="1">
        <v>0.5951388888888889</v>
      </c>
      <c r="AI47" s="1">
        <f t="shared" si="64"/>
        <v>0.09513888888888888</v>
      </c>
      <c r="AJ47" s="1">
        <f t="shared" si="65"/>
        <v>0.09513888888888888</v>
      </c>
      <c r="AK47" s="2">
        <v>1</v>
      </c>
      <c r="AL47" s="2"/>
      <c r="AM47" s="4">
        <f t="shared" si="66"/>
        <v>0.05075006671152401</v>
      </c>
      <c r="AN47" s="4">
        <f t="shared" si="79"/>
        <v>0.05075006671152401</v>
      </c>
      <c r="AO47" s="2"/>
      <c r="AP47" s="2"/>
      <c r="AR47" s="1">
        <v>0.576388888888889</v>
      </c>
      <c r="AS47" s="1">
        <v>0.5770833333333333</v>
      </c>
      <c r="AT47" s="1">
        <v>0.6444444444444445</v>
      </c>
      <c r="AU47" s="1">
        <f t="shared" si="67"/>
        <v>0.06805555555555554</v>
      </c>
      <c r="AV47" s="1">
        <f t="shared" si="68"/>
        <v>0.0673611111111112</v>
      </c>
      <c r="AW47" s="2">
        <v>2</v>
      </c>
      <c r="AX47" s="2"/>
      <c r="AY47" s="4">
        <f t="shared" si="69"/>
        <v>0.0363029674286814</v>
      </c>
      <c r="AZ47" s="2"/>
      <c r="BA47" s="4">
        <f t="shared" si="70"/>
        <v>0.03593252898553165</v>
      </c>
      <c r="BC47" s="1">
        <v>0.5</v>
      </c>
      <c r="BD47" s="1">
        <v>0.5</v>
      </c>
      <c r="BE47" s="1">
        <v>0.5534722222222223</v>
      </c>
      <c r="BF47" s="1">
        <f t="shared" si="80"/>
        <v>0.053472222222222254</v>
      </c>
      <c r="BG47" s="1">
        <f t="shared" si="71"/>
        <v>0.053472222222222254</v>
      </c>
      <c r="BH47" s="2">
        <v>2</v>
      </c>
      <c r="BI47" s="2"/>
      <c r="BJ47" s="4">
        <f t="shared" si="72"/>
        <v>0.02852376012253541</v>
      </c>
      <c r="BK47" s="4">
        <f t="shared" si="73"/>
        <v>0.02852376012253541</v>
      </c>
      <c r="BL47" s="2"/>
      <c r="BO47" s="1"/>
      <c r="BP47" s="1"/>
      <c r="BQ47" s="2">
        <f t="shared" si="76"/>
        <v>8</v>
      </c>
      <c r="BS47" s="4"/>
      <c r="BT47" s="4"/>
    </row>
    <row r="48" spans="2:72" ht="12">
      <c r="B48" t="s">
        <v>71</v>
      </c>
      <c r="C48">
        <v>14.7</v>
      </c>
      <c r="D48">
        <v>135</v>
      </c>
      <c r="E48">
        <f t="shared" si="54"/>
        <v>11.673529411764706</v>
      </c>
      <c r="F48">
        <f t="shared" si="55"/>
        <v>0.5416654710643835</v>
      </c>
      <c r="H48" s="1"/>
      <c r="I48" s="1"/>
      <c r="J48" s="1"/>
      <c r="K48" s="1">
        <f t="shared" si="56"/>
        <v>0</v>
      </c>
      <c r="L48" s="1">
        <f t="shared" si="57"/>
        <v>0</v>
      </c>
      <c r="M48" s="2"/>
      <c r="N48" s="2"/>
      <c r="O48" s="4">
        <f t="shared" si="58"/>
        <v>0</v>
      </c>
      <c r="P48" s="4">
        <f t="shared" si="59"/>
        <v>0</v>
      </c>
      <c r="Q48" s="2"/>
      <c r="R48" s="2"/>
      <c r="T48" s="3">
        <v>0.6284722222222222</v>
      </c>
      <c r="U48" s="3">
        <v>0.6326388888888889</v>
      </c>
      <c r="V48" s="3">
        <v>0.7076388888888889</v>
      </c>
      <c r="W48" s="1">
        <f t="shared" si="60"/>
        <v>0.07916666666666672</v>
      </c>
      <c r="X48" s="1">
        <f t="shared" si="61"/>
        <v>0.07500000000000007</v>
      </c>
      <c r="Y48" s="2">
        <v>4</v>
      </c>
      <c r="Z48" s="2"/>
      <c r="AA48" s="4">
        <f t="shared" si="62"/>
        <v>0.04288184979259705</v>
      </c>
      <c r="AB48" s="4">
        <f t="shared" si="63"/>
        <v>0.040624910329828796</v>
      </c>
      <c r="AC48" s="2"/>
      <c r="AF48" s="1">
        <v>0.5</v>
      </c>
      <c r="AG48" s="1">
        <v>0.5</v>
      </c>
      <c r="AH48" s="1">
        <v>0.6125</v>
      </c>
      <c r="AI48" s="1">
        <f t="shared" si="64"/>
        <v>0.11250000000000004</v>
      </c>
      <c r="AJ48" s="1">
        <f t="shared" si="65"/>
        <v>0.11250000000000004</v>
      </c>
      <c r="AK48" s="2">
        <v>4</v>
      </c>
      <c r="AL48" s="2"/>
      <c r="AM48" s="4">
        <f t="shared" si="66"/>
        <v>0.06093736549474316</v>
      </c>
      <c r="AN48" s="4">
        <f t="shared" si="79"/>
        <v>0.06093736549474316</v>
      </c>
      <c r="AO48" s="2"/>
      <c r="AP48" s="2"/>
      <c r="AR48" s="1">
        <v>0.576388888888889</v>
      </c>
      <c r="AS48" s="1">
        <v>0.5770833333333333</v>
      </c>
      <c r="AT48" s="1">
        <v>0.6493055555555556</v>
      </c>
      <c r="AU48" s="1">
        <f t="shared" si="67"/>
        <v>0.07291666666666663</v>
      </c>
      <c r="AV48" s="1">
        <f t="shared" si="68"/>
        <v>0.0722222222222223</v>
      </c>
      <c r="AW48" s="2">
        <v>3</v>
      </c>
      <c r="AX48" s="2"/>
      <c r="AY48" s="4">
        <f t="shared" si="69"/>
        <v>0.03949644059844461</v>
      </c>
      <c r="AZ48" s="2"/>
      <c r="BA48" s="4">
        <f t="shared" si="70"/>
        <v>0.03912028402131663</v>
      </c>
      <c r="BC48" s="1">
        <v>0.5</v>
      </c>
      <c r="BD48" s="1">
        <v>0.5006944444444444</v>
      </c>
      <c r="BE48" s="1">
        <v>0.5604166666666667</v>
      </c>
      <c r="BF48" s="1">
        <f t="shared" si="80"/>
        <v>0.060416666666666674</v>
      </c>
      <c r="BG48" s="1">
        <f t="shared" si="71"/>
        <v>0.05972222222222223</v>
      </c>
      <c r="BH48" s="2">
        <v>4</v>
      </c>
      <c r="BI48" s="2"/>
      <c r="BJ48" s="4">
        <f t="shared" si="72"/>
        <v>0.03272562221013984</v>
      </c>
      <c r="BK48" s="4">
        <f t="shared" si="73"/>
        <v>0.0323494656330118</v>
      </c>
      <c r="BL48" s="2"/>
      <c r="BO48" s="1">
        <f t="shared" si="74"/>
        <v>0.25208333333333344</v>
      </c>
      <c r="BP48" s="1">
        <f t="shared" si="75"/>
        <v>0.24722222222222234</v>
      </c>
      <c r="BQ48" s="2">
        <f t="shared" si="76"/>
        <v>15</v>
      </c>
      <c r="BS48" s="4">
        <f t="shared" si="77"/>
        <v>0.13654483749748006</v>
      </c>
      <c r="BT48" s="4">
        <f t="shared" si="78"/>
        <v>0.13391174145758375</v>
      </c>
    </row>
    <row r="49" spans="8:53" ht="12"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  <c r="T49" s="3"/>
      <c r="U49" s="3"/>
      <c r="V49" s="3"/>
      <c r="AY49" s="4"/>
      <c r="BA49" s="4"/>
    </row>
    <row r="50" spans="8:53" ht="12">
      <c r="H50" s="1"/>
      <c r="I50" s="1"/>
      <c r="J50" s="1"/>
      <c r="K50" s="1"/>
      <c r="L50" s="1"/>
      <c r="M50" s="2"/>
      <c r="N50" s="2"/>
      <c r="O50" s="2"/>
      <c r="P50" s="2"/>
      <c r="Q50" s="2"/>
      <c r="R50" s="2"/>
      <c r="T50" s="3"/>
      <c r="U50" s="3"/>
      <c r="V50" s="3"/>
      <c r="AY50" s="4"/>
      <c r="BA50" s="4"/>
    </row>
  </sheetData>
  <sheetProtection/>
  <printOptions/>
  <pageMargins left="0.7500000000000001" right="0.7500000000000001" top="1" bottom="1" header="0" footer="0"/>
  <pageSetup fitToHeight="1" fitToWidth="1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Anja Phyllis Steenskold-sjögren</cp:lastModifiedBy>
  <cp:lastPrinted>2016-11-17T09:03:40Z</cp:lastPrinted>
  <dcterms:created xsi:type="dcterms:W3CDTF">2007-08-07T12:57:49Z</dcterms:created>
  <dcterms:modified xsi:type="dcterms:W3CDTF">2016-11-17T09:03:56Z</dcterms:modified>
  <cp:category/>
  <cp:version/>
  <cp:contentType/>
  <cp:contentStatus/>
</cp:coreProperties>
</file>