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43120" windowHeight="243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'Ark1'!$A$1:$BR$52</definedName>
  </definedNames>
  <calcPr fullCalcOnLoad="1"/>
</workbook>
</file>

<file path=xl/sharedStrings.xml><?xml version="1.0" encoding="utf-8"?>
<sst xmlns="http://schemas.openxmlformats.org/spreadsheetml/2006/main" count="210" uniqueCount="86">
  <si>
    <t>Store Klasse</t>
  </si>
  <si>
    <t>Aron</t>
  </si>
  <si>
    <t>Britta Leth</t>
  </si>
  <si>
    <t>Fylla</t>
  </si>
  <si>
    <t>Havet</t>
  </si>
  <si>
    <t>Johanne</t>
  </si>
  <si>
    <t>Lilla Dan</t>
  </si>
  <si>
    <t>Madonna</t>
  </si>
  <si>
    <t>Mellem Klassen</t>
  </si>
  <si>
    <t>Anne Elise</t>
  </si>
  <si>
    <t>Anna Møller</t>
  </si>
  <si>
    <t>Erik Farup</t>
  </si>
  <si>
    <t>Elsa Margrethe</t>
  </si>
  <si>
    <t>Emanuel</t>
  </si>
  <si>
    <t>Hjalm</t>
  </si>
  <si>
    <t>Jensigne</t>
  </si>
  <si>
    <t>Silvermoon</t>
  </si>
  <si>
    <t>W.Klitgaard</t>
  </si>
  <si>
    <t>Yukon</t>
  </si>
  <si>
    <t>Lille Klasse</t>
  </si>
  <si>
    <t>Betty</t>
  </si>
  <si>
    <t>Bolette</t>
  </si>
  <si>
    <t>Havgassen</t>
  </si>
  <si>
    <t>Meta</t>
  </si>
  <si>
    <t>Palnatoke</t>
  </si>
  <si>
    <t>Vega</t>
  </si>
  <si>
    <t>Viking</t>
  </si>
  <si>
    <t>Mandag</t>
  </si>
  <si>
    <t>Start tid</t>
  </si>
  <si>
    <t>Korr.starttid</t>
  </si>
  <si>
    <t>I mål tid</t>
  </si>
  <si>
    <t>Sejltid</t>
  </si>
  <si>
    <t>Korr.sejltid</t>
  </si>
  <si>
    <t>Placering</t>
  </si>
  <si>
    <t>Tirsdag</t>
  </si>
  <si>
    <t>Maja</t>
  </si>
  <si>
    <t>Onsdag</t>
  </si>
  <si>
    <t>Torsdag</t>
  </si>
  <si>
    <t>Fredag</t>
  </si>
  <si>
    <t>Samlet sejltid</t>
  </si>
  <si>
    <t>Samlet Kor.Sejltid</t>
  </si>
  <si>
    <t>Samlet point</t>
  </si>
  <si>
    <t>LWL</t>
  </si>
  <si>
    <t>Sejlareal</t>
  </si>
  <si>
    <t>Rating</t>
  </si>
  <si>
    <t>Rat.kor</t>
  </si>
  <si>
    <t>TCF</t>
  </si>
  <si>
    <t>Rat.sejl</t>
  </si>
  <si>
    <t>Pla rat</t>
  </si>
  <si>
    <t>Pla kor</t>
  </si>
  <si>
    <t>Ret sejl</t>
  </si>
  <si>
    <t>Ret Kor</t>
  </si>
  <si>
    <t>Pla Sej</t>
  </si>
  <si>
    <t>Pla sejl</t>
  </si>
  <si>
    <t>Pla Kor</t>
  </si>
  <si>
    <t>Ret Sejl</t>
  </si>
  <si>
    <t>Pla Sejl</t>
  </si>
  <si>
    <t>Samlet R Sejl</t>
  </si>
  <si>
    <t>Samlet Kor Sejl</t>
  </si>
  <si>
    <t>Plac. sejltid</t>
  </si>
  <si>
    <t>Plac. Kor</t>
  </si>
  <si>
    <t>Martha</t>
  </si>
  <si>
    <t>Valkyrien</t>
  </si>
  <si>
    <t>Rebekka</t>
  </si>
  <si>
    <t>Special klasse</t>
  </si>
  <si>
    <t>Elbe V</t>
  </si>
  <si>
    <t>Bessie Ellen</t>
  </si>
  <si>
    <t>Voksne</t>
  </si>
  <si>
    <t>Børn</t>
  </si>
  <si>
    <t>NH1</t>
  </si>
  <si>
    <t>Caroline</t>
  </si>
  <si>
    <t>Nicolai</t>
  </si>
  <si>
    <t>Pia</t>
  </si>
  <si>
    <t>Gæster</t>
  </si>
  <si>
    <t>Rat sejl</t>
  </si>
  <si>
    <t>Rat Kor</t>
  </si>
  <si>
    <t>Resultatliste Fyn Rundt 2008</t>
  </si>
  <si>
    <t>Seute Dern</t>
  </si>
  <si>
    <t>Skibladner</t>
  </si>
  <si>
    <t>Mira</t>
  </si>
  <si>
    <t>Muller</t>
  </si>
  <si>
    <t>Freja</t>
  </si>
  <si>
    <t>Amphitrite</t>
  </si>
  <si>
    <t>Håbet</t>
  </si>
  <si>
    <t>Donna</t>
  </si>
  <si>
    <t>udg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</si>
</sst>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400]h:mm:ss\ AM/PM"/>
    <numFmt numFmtId="173" formatCode="hh:mm;@"/>
  </numFmts>
  <fonts count="3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V155"/>
  <sheetViews>
    <sheetView tabSelected="1" workbookViewId="0" topLeftCell="A1">
      <pane xSplit="2" topLeftCell="C1" activePane="topRight" state="frozen"/>
      <selection pane="topLeft" activeCell="A1" sqref="A1"/>
      <selection pane="topRight" activeCell="A52" sqref="A52:IV161"/>
    </sheetView>
  </sheetViews>
  <sheetFormatPr defaultColWidth="8.8515625" defaultRowHeight="12.75"/>
  <cols>
    <col min="1" max="1" width="1.421875" style="0" customWidth="1"/>
    <col min="2" max="2" width="17.28125" style="0" customWidth="1"/>
    <col min="3" max="3" width="10.00390625" style="0" customWidth="1"/>
    <col min="4" max="4" width="8.8515625" style="0" customWidth="1"/>
    <col min="5" max="6" width="10.140625" style="0" customWidth="1"/>
    <col min="7" max="7" width="4.140625" style="0" customWidth="1"/>
    <col min="8" max="8" width="13.28125" style="1" customWidth="1"/>
    <col min="9" max="9" width="9.421875" style="1" customWidth="1"/>
    <col min="10" max="10" width="10.7109375" style="1" customWidth="1"/>
    <col min="11" max="11" width="8.28125" style="1" customWidth="1"/>
    <col min="12" max="12" width="10.00390625" style="1" customWidth="1"/>
    <col min="13" max="13" width="8.28125" style="2" customWidth="1"/>
    <col min="14" max="14" width="3.8515625" style="2" customWidth="1"/>
    <col min="15" max="15" width="9.421875" style="2" customWidth="1"/>
    <col min="16" max="16" width="8.421875" style="2" customWidth="1"/>
    <col min="17" max="17" width="5.00390625" style="2" customWidth="1"/>
    <col min="18" max="18" width="6.7109375" style="2" hidden="1" customWidth="1"/>
    <col min="19" max="19" width="8.8515625" style="0" customWidth="1"/>
    <col min="20" max="20" width="7.140625" style="7" customWidth="1"/>
    <col min="21" max="21" width="9.421875" style="7" customWidth="1"/>
    <col min="22" max="22" width="8.421875" style="7" customWidth="1"/>
    <col min="23" max="23" width="8.421875" style="0" customWidth="1"/>
    <col min="24" max="24" width="10.140625" style="0" customWidth="1"/>
    <col min="25" max="26" width="6.28125" style="0" customWidth="1"/>
    <col min="27" max="27" width="8.7109375" style="0" customWidth="1"/>
    <col min="28" max="28" width="10.421875" style="0" customWidth="1"/>
    <col min="29" max="29" width="6.28125" style="0" customWidth="1"/>
    <col min="30" max="30" width="7.140625" style="0" customWidth="1"/>
    <col min="31" max="31" width="3.8515625" style="0" customWidth="1"/>
    <col min="32" max="32" width="8.8515625" style="0" customWidth="1"/>
    <col min="33" max="33" width="9.421875" style="0" customWidth="1"/>
    <col min="34" max="34" width="7.421875" style="0" customWidth="1"/>
    <col min="35" max="36" width="7.28125" style="0" customWidth="1"/>
    <col min="37" max="38" width="5.00390625" style="0" customWidth="1"/>
    <col min="39" max="39" width="8.421875" style="0" customWidth="1"/>
    <col min="40" max="40" width="9.00390625" style="0" customWidth="1"/>
    <col min="41" max="41" width="6.8515625" style="0" customWidth="1"/>
    <col min="42" max="42" width="7.00390625" style="0" customWidth="1"/>
    <col min="43" max="43" width="3.8515625" style="0" customWidth="1"/>
    <col min="44" max="44" width="8.8515625" style="0" customWidth="1"/>
    <col min="45" max="45" width="9.421875" style="0" customWidth="1"/>
    <col min="46" max="47" width="7.421875" style="0" customWidth="1"/>
    <col min="48" max="48" width="8.8515625" style="0" customWidth="1"/>
    <col min="49" max="49" width="4.421875" style="0" customWidth="1"/>
    <col min="50" max="50" width="1.421875" style="0" customWidth="1"/>
    <col min="51" max="51" width="8.28125" style="6" customWidth="1"/>
    <col min="52" max="52" width="4.421875" style="0" customWidth="1"/>
    <col min="53" max="53" width="9.00390625" style="6" customWidth="1"/>
    <col min="54" max="54" width="3.8515625" style="0" customWidth="1"/>
    <col min="55" max="57" width="8.8515625" style="0" customWidth="1"/>
    <col min="58" max="58" width="7.140625" style="0" customWidth="1"/>
    <col min="59" max="59" width="8.140625" style="0" customWidth="1"/>
    <col min="60" max="61" width="5.421875" style="0" customWidth="1"/>
    <col min="62" max="62" width="8.8515625" style="0" customWidth="1"/>
    <col min="63" max="63" width="9.28125" style="0" customWidth="1"/>
    <col min="64" max="64" width="8.00390625" style="0" customWidth="1"/>
    <col min="65" max="65" width="6.421875" style="0" customWidth="1"/>
    <col min="66" max="66" width="4.8515625" style="0" customWidth="1"/>
    <col min="67" max="67" width="11.8515625" style="0" customWidth="1"/>
    <col min="68" max="68" width="15.7109375" style="0" customWidth="1"/>
    <col min="69" max="69" width="8.8515625" style="0" customWidth="1"/>
    <col min="70" max="70" width="4.140625" style="0" customWidth="1"/>
    <col min="71" max="71" width="10.8515625" style="0" customWidth="1"/>
  </cols>
  <sheetData>
    <row r="2" spans="2:6" ht="25.5">
      <c r="B2" s="3" t="s">
        <v>76</v>
      </c>
      <c r="C2" s="3"/>
      <c r="D2" s="3"/>
      <c r="E2" s="3"/>
      <c r="F2" s="3"/>
    </row>
    <row r="5" spans="8:55" ht="12">
      <c r="H5" s="4" t="s">
        <v>27</v>
      </c>
      <c r="T5" s="8" t="s">
        <v>34</v>
      </c>
      <c r="AF5" s="5" t="s">
        <v>36</v>
      </c>
      <c r="AR5" s="5" t="s">
        <v>37</v>
      </c>
      <c r="BC5" s="5" t="s">
        <v>38</v>
      </c>
    </row>
    <row r="6" spans="2:6" ht="12">
      <c r="B6" s="5" t="s">
        <v>0</v>
      </c>
      <c r="C6" s="5"/>
      <c r="D6" s="5"/>
      <c r="E6" s="5"/>
      <c r="F6" s="5"/>
    </row>
    <row r="7" spans="3:74" ht="12">
      <c r="C7" t="s">
        <v>42</v>
      </c>
      <c r="D7" t="s">
        <v>43</v>
      </c>
      <c r="E7" t="s">
        <v>44</v>
      </c>
      <c r="F7" t="s">
        <v>46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2" t="s">
        <v>33</v>
      </c>
      <c r="O7" s="2" t="s">
        <v>47</v>
      </c>
      <c r="P7" s="2" t="s">
        <v>45</v>
      </c>
      <c r="Q7" s="2" t="s">
        <v>48</v>
      </c>
      <c r="R7" s="2" t="s">
        <v>49</v>
      </c>
      <c r="T7" s="7" t="s">
        <v>28</v>
      </c>
      <c r="U7" s="7" t="s">
        <v>29</v>
      </c>
      <c r="V7" s="7" t="s">
        <v>30</v>
      </c>
      <c r="W7" s="1" t="s">
        <v>31</v>
      </c>
      <c r="X7" s="1" t="s">
        <v>32</v>
      </c>
      <c r="Y7" s="2" t="s">
        <v>33</v>
      </c>
      <c r="Z7" s="2"/>
      <c r="AA7" s="2" t="s">
        <v>50</v>
      </c>
      <c r="AB7" s="2" t="s">
        <v>51</v>
      </c>
      <c r="AC7" s="2" t="s">
        <v>52</v>
      </c>
      <c r="AD7" s="2" t="s">
        <v>49</v>
      </c>
      <c r="AE7" s="2"/>
      <c r="AF7" s="1" t="s">
        <v>28</v>
      </c>
      <c r="AG7" s="1" t="s">
        <v>29</v>
      </c>
      <c r="AH7" s="1" t="s">
        <v>30</v>
      </c>
      <c r="AI7" s="1" t="s">
        <v>31</v>
      </c>
      <c r="AJ7" s="1" t="s">
        <v>32</v>
      </c>
      <c r="AK7" s="2" t="s">
        <v>33</v>
      </c>
      <c r="AL7" s="2"/>
      <c r="AM7" s="2" t="s">
        <v>50</v>
      </c>
      <c r="AN7" s="2" t="s">
        <v>51</v>
      </c>
      <c r="AO7" s="2" t="s">
        <v>53</v>
      </c>
      <c r="AP7" s="2" t="s">
        <v>54</v>
      </c>
      <c r="AR7" s="1" t="s">
        <v>28</v>
      </c>
      <c r="AS7" s="1" t="s">
        <v>29</v>
      </c>
      <c r="AT7" s="1" t="s">
        <v>30</v>
      </c>
      <c r="AU7" s="1" t="s">
        <v>31</v>
      </c>
      <c r="AV7" s="1" t="s">
        <v>32</v>
      </c>
      <c r="AW7" s="2" t="s">
        <v>33</v>
      </c>
      <c r="AX7" s="2"/>
      <c r="AY7" s="6" t="s">
        <v>74</v>
      </c>
      <c r="AZ7" s="2"/>
      <c r="BA7" s="6" t="s">
        <v>75</v>
      </c>
      <c r="BC7" s="1" t="s">
        <v>28</v>
      </c>
      <c r="BD7" s="1" t="s">
        <v>29</v>
      </c>
      <c r="BE7" s="1" t="s">
        <v>30</v>
      </c>
      <c r="BF7" s="1" t="s">
        <v>31</v>
      </c>
      <c r="BG7" s="1" t="s">
        <v>32</v>
      </c>
      <c r="BH7" s="2" t="s">
        <v>33</v>
      </c>
      <c r="BI7" s="2"/>
      <c r="BJ7" s="2" t="s">
        <v>55</v>
      </c>
      <c r="BK7" s="2" t="s">
        <v>51</v>
      </c>
      <c r="BL7" s="2" t="s">
        <v>56</v>
      </c>
      <c r="BM7" s="2" t="s">
        <v>54</v>
      </c>
      <c r="BN7" s="2"/>
      <c r="BO7" s="1" t="s">
        <v>39</v>
      </c>
      <c r="BP7" s="1" t="s">
        <v>40</v>
      </c>
      <c r="BQ7" s="1" t="s">
        <v>41</v>
      </c>
      <c r="BS7" s="1" t="s">
        <v>57</v>
      </c>
      <c r="BT7" s="1" t="s">
        <v>58</v>
      </c>
      <c r="BU7" s="1" t="s">
        <v>59</v>
      </c>
      <c r="BV7" s="1" t="s">
        <v>60</v>
      </c>
    </row>
    <row r="8" spans="3:74" ht="12">
      <c r="C8">
        <v>0</v>
      </c>
      <c r="D8">
        <v>0</v>
      </c>
      <c r="E8">
        <f>(C8*D8)/170</f>
        <v>0</v>
      </c>
      <c r="F8">
        <f>((E8^0.5)+2)/10</f>
        <v>0.2</v>
      </c>
      <c r="W8" s="1"/>
      <c r="X8" s="1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R8" s="1"/>
      <c r="AS8" s="1"/>
      <c r="AT8" s="1"/>
      <c r="AU8" s="1"/>
      <c r="AV8" s="1"/>
      <c r="AW8" s="2"/>
      <c r="AX8" s="2"/>
      <c r="AZ8" s="2"/>
      <c r="BC8" s="1"/>
      <c r="BD8" s="1"/>
      <c r="BE8" s="1"/>
      <c r="BF8" s="1"/>
      <c r="BG8" s="1"/>
      <c r="BH8" s="2"/>
      <c r="BI8" s="2"/>
      <c r="BJ8" s="2"/>
      <c r="BK8" s="2"/>
      <c r="BL8" s="2"/>
      <c r="BM8" s="2"/>
      <c r="BN8" s="2"/>
      <c r="BO8" s="1"/>
      <c r="BP8" s="1"/>
      <c r="BQ8" s="1"/>
      <c r="BS8" s="1"/>
      <c r="BT8" s="1"/>
      <c r="BU8" s="1"/>
      <c r="BV8" s="1"/>
    </row>
    <row r="9" spans="2:72" ht="12">
      <c r="B9" t="s">
        <v>1</v>
      </c>
      <c r="C9">
        <v>21.22</v>
      </c>
      <c r="D9">
        <v>320</v>
      </c>
      <c r="E9">
        <f aca="true" t="shared" si="0" ref="E9:E21">(C9*D9)/170</f>
        <v>39.9435294117647</v>
      </c>
      <c r="F9">
        <f aca="true" t="shared" si="1" ref="F9:F21">((E9^0.5)+2)/10</f>
        <v>0.8320089351564952</v>
      </c>
      <c r="H9" s="1">
        <v>0.4375</v>
      </c>
      <c r="I9" s="1">
        <v>0.4388888888888889</v>
      </c>
      <c r="J9" s="1">
        <v>0.5958333333333333</v>
      </c>
      <c r="K9" s="1">
        <f aca="true" t="shared" si="2" ref="K9:K17">SUM(J9-H9)</f>
        <v>0.15833333333333333</v>
      </c>
      <c r="L9" s="1">
        <f aca="true" t="shared" si="3" ref="L9:L20">SUM(J9-I9)</f>
        <v>0.15694444444444444</v>
      </c>
      <c r="M9" s="2">
        <v>5</v>
      </c>
      <c r="O9" s="6">
        <f aca="true" t="shared" si="4" ref="O9:O20">SUM(K9*F9)</f>
        <v>0.13173474806644506</v>
      </c>
      <c r="P9" s="6">
        <f aca="true" t="shared" si="5" ref="P9:P20">(F9*L9)</f>
        <v>0.13057918010094993</v>
      </c>
      <c r="T9" s="7">
        <v>0.4375</v>
      </c>
      <c r="U9" s="7">
        <v>0.4389351851851852</v>
      </c>
      <c r="V9" s="7">
        <v>0.5546527777777778</v>
      </c>
      <c r="W9" s="1">
        <f aca="true" t="shared" si="6" ref="W9:W20">SUM(V9-T9)</f>
        <v>0.11715277777777777</v>
      </c>
      <c r="X9" s="1">
        <f aca="true" t="shared" si="7" ref="X9:X20">SUM(V9-U9)</f>
        <v>0.11571759259259257</v>
      </c>
      <c r="Y9" s="2">
        <v>1</v>
      </c>
      <c r="Z9" s="2"/>
      <c r="AA9" s="6">
        <f aca="true" t="shared" si="8" ref="AA9:AA20">(W9*F9)</f>
        <v>0.0974721578895144</v>
      </c>
      <c r="AB9" s="6">
        <f aca="true" t="shared" si="9" ref="AB9:AB20">(X9*F9)</f>
        <v>0.09627807099183608</v>
      </c>
      <c r="AC9" s="2"/>
      <c r="AF9" s="1">
        <v>0.5416666666666666</v>
      </c>
      <c r="AG9" s="1">
        <v>0.5432638888888889</v>
      </c>
      <c r="AH9" s="1">
        <v>0.7016203703703704</v>
      </c>
      <c r="AI9" s="1">
        <f>SUM(AH9-AF9)</f>
        <v>0.15995370370370376</v>
      </c>
      <c r="AJ9" s="1">
        <f>SUM(AH9-AG9)</f>
        <v>0.15835648148148151</v>
      </c>
      <c r="AK9" s="2">
        <v>1</v>
      </c>
      <c r="AL9" s="2"/>
      <c r="AM9" s="6">
        <f aca="true" t="shared" si="10" ref="AM9:AM20">(AI9*F9)</f>
        <v>0.1330829106928561</v>
      </c>
      <c r="AN9" s="6">
        <f aca="true" t="shared" si="11" ref="AN9:AN20">(AJ9*F9)</f>
        <v>0.1317540075325367</v>
      </c>
      <c r="AO9" s="2"/>
      <c r="AP9" s="2"/>
      <c r="AR9" s="1">
        <v>0.5625</v>
      </c>
      <c r="AS9" s="1">
        <v>0.5638657407407407</v>
      </c>
      <c r="AT9" s="1">
        <v>0.6737268518518519</v>
      </c>
      <c r="AU9" s="1">
        <f aca="true" t="shared" si="12" ref="AU9:AU20">SUM(AT9-AR9)</f>
        <v>0.11122685185185188</v>
      </c>
      <c r="AV9" s="1">
        <f aca="true" t="shared" si="13" ref="AV9:AV20">SUM(AT9-AS9)</f>
        <v>0.10986111111111119</v>
      </c>
      <c r="AW9" s="2">
        <v>1</v>
      </c>
      <c r="AX9" s="2"/>
      <c r="AY9" s="6">
        <f aca="true" t="shared" si="14" ref="AY9:AY20">(F9*AU9)</f>
        <v>0.09254173457006853</v>
      </c>
      <c r="AZ9" s="2"/>
      <c r="BA9" s="6">
        <f aca="true" t="shared" si="15" ref="BA9:BA20">(F9*AV9)</f>
        <v>0.09140542607066503</v>
      </c>
      <c r="BC9" s="1">
        <v>0.4583333333333333</v>
      </c>
      <c r="BD9" s="1">
        <v>0.4603587962962963</v>
      </c>
      <c r="BE9" s="1"/>
      <c r="BF9" s="1"/>
      <c r="BG9" s="1"/>
      <c r="BH9" s="2">
        <v>3</v>
      </c>
      <c r="BI9" s="2"/>
      <c r="BJ9" s="6">
        <f aca="true" t="shared" si="16" ref="BJ9:BJ20">(BF9*F9)</f>
        <v>0</v>
      </c>
      <c r="BK9" s="6">
        <f aca="true" t="shared" si="17" ref="BK9:BK20">(BG9*F9)</f>
        <v>0</v>
      </c>
      <c r="BL9" s="2"/>
      <c r="BO9" s="1">
        <f aca="true" t="shared" si="18" ref="BO9:BO20">SUM(K9+W9+AI9+BF9)</f>
        <v>0.43543981481481486</v>
      </c>
      <c r="BP9" s="1">
        <f aca="true" t="shared" si="19" ref="BP9:BP20">SUM(BG9+AJ9+L9+X9)</f>
        <v>0.4310185185185185</v>
      </c>
      <c r="BQ9" s="2">
        <f aca="true" t="shared" si="20" ref="BQ9:BQ20">SUM(BH9+M9+Y9+AK9+AW9)</f>
        <v>11</v>
      </c>
      <c r="BS9" s="6">
        <f aca="true" t="shared" si="21" ref="BS9:BS20">(BO9*F9)</f>
        <v>0.3622898166488156</v>
      </c>
      <c r="BT9" s="6">
        <f aca="true" t="shared" si="22" ref="BT9:BT20">(BP9*F9)</f>
        <v>0.3586112586253227</v>
      </c>
    </row>
    <row r="10" spans="2:72" ht="12">
      <c r="B10" t="s">
        <v>66</v>
      </c>
      <c r="C10">
        <v>22.7</v>
      </c>
      <c r="D10">
        <v>261</v>
      </c>
      <c r="E10">
        <f t="shared" si="0"/>
        <v>34.851176470588236</v>
      </c>
      <c r="F10">
        <f t="shared" si="1"/>
        <v>0.7903488500080968</v>
      </c>
      <c r="H10" s="1">
        <v>0.4375</v>
      </c>
      <c r="I10" s="1">
        <v>0.4465277777777778</v>
      </c>
      <c r="J10" s="1">
        <v>0.6048611111111112</v>
      </c>
      <c r="K10" s="1">
        <f t="shared" si="2"/>
        <v>0.16736111111111118</v>
      </c>
      <c r="L10" s="1">
        <f t="shared" si="3"/>
        <v>0.15833333333333338</v>
      </c>
      <c r="M10" s="2">
        <v>7</v>
      </c>
      <c r="O10" s="6">
        <f t="shared" si="4"/>
        <v>0.13227366170274404</v>
      </c>
      <c r="P10" s="6">
        <f t="shared" si="5"/>
        <v>0.1251385679179487</v>
      </c>
      <c r="T10" s="7">
        <v>0.4375</v>
      </c>
      <c r="U10" s="7">
        <v>0.4420949074074074</v>
      </c>
      <c r="V10" s="7">
        <v>0.5682870370370371</v>
      </c>
      <c r="W10" s="1">
        <f t="shared" si="6"/>
        <v>0.1307870370370371</v>
      </c>
      <c r="X10" s="1">
        <f t="shared" si="7"/>
        <v>0.12619212962962967</v>
      </c>
      <c r="Y10" s="2">
        <v>5</v>
      </c>
      <c r="Z10" s="2"/>
      <c r="AA10" s="6">
        <f t="shared" si="8"/>
        <v>0.10336738431818863</v>
      </c>
      <c r="AB10" s="6">
        <f t="shared" si="9"/>
        <v>0.0997358045328505</v>
      </c>
      <c r="AC10" s="2"/>
      <c r="AF10" s="1">
        <v>0.5416666666666666</v>
      </c>
      <c r="AG10" s="1">
        <v>0.5430555555555555</v>
      </c>
      <c r="AH10" s="1">
        <v>0.7053703703703703</v>
      </c>
      <c r="AI10" s="1">
        <f>SUM(AH10-AF10)</f>
        <v>0.16370370370370368</v>
      </c>
      <c r="AJ10" s="1">
        <f>SUM(AH10-AG10)</f>
        <v>0.1623148148148148</v>
      </c>
      <c r="AK10" s="2">
        <v>2</v>
      </c>
      <c r="AL10" s="2"/>
      <c r="AM10" s="6">
        <f t="shared" si="10"/>
        <v>0.12938303396428844</v>
      </c>
      <c r="AN10" s="6">
        <f t="shared" si="11"/>
        <v>0.12828532722816607</v>
      </c>
      <c r="AO10" s="2"/>
      <c r="AP10" s="2"/>
      <c r="AR10" s="1">
        <v>0.5625</v>
      </c>
      <c r="AS10" s="1">
        <v>0.5625347222222222</v>
      </c>
      <c r="AT10" s="1">
        <v>0.692650462962963</v>
      </c>
      <c r="AU10" s="1">
        <f t="shared" si="12"/>
        <v>0.13015046296296295</v>
      </c>
      <c r="AV10" s="1">
        <f t="shared" si="13"/>
        <v>0.13011574074074073</v>
      </c>
      <c r="AW10" s="2">
        <v>5</v>
      </c>
      <c r="AX10" s="2"/>
      <c r="AY10" s="6">
        <f t="shared" si="14"/>
        <v>0.10286426873079917</v>
      </c>
      <c r="AZ10" s="2"/>
      <c r="BA10" s="6">
        <f t="shared" si="15"/>
        <v>0.10283682606239611</v>
      </c>
      <c r="BC10" s="1">
        <v>0.4583333333333333</v>
      </c>
      <c r="BD10" s="1">
        <v>0.4606018518518518</v>
      </c>
      <c r="BE10" s="1"/>
      <c r="BF10" s="1"/>
      <c r="BG10" s="1"/>
      <c r="BH10" s="2">
        <v>4</v>
      </c>
      <c r="BI10" s="2"/>
      <c r="BJ10" s="6">
        <f t="shared" si="16"/>
        <v>0</v>
      </c>
      <c r="BK10" s="6">
        <f t="shared" si="17"/>
        <v>0</v>
      </c>
      <c r="BL10" s="2"/>
      <c r="BO10" s="1">
        <f t="shared" si="18"/>
        <v>0.46185185185185196</v>
      </c>
      <c r="BP10" s="1">
        <f t="shared" si="19"/>
        <v>0.44684027777777785</v>
      </c>
      <c r="BQ10" s="2">
        <f t="shared" si="20"/>
        <v>23</v>
      </c>
      <c r="BS10" s="6">
        <f t="shared" si="21"/>
        <v>0.36502407998522113</v>
      </c>
      <c r="BT10" s="6">
        <f t="shared" si="22"/>
        <v>0.35315969967896527</v>
      </c>
    </row>
    <row r="11" spans="2:72" ht="12">
      <c r="B11" t="s">
        <v>2</v>
      </c>
      <c r="C11">
        <v>22.86</v>
      </c>
      <c r="D11">
        <v>437</v>
      </c>
      <c r="E11">
        <f t="shared" si="0"/>
        <v>58.76364705882353</v>
      </c>
      <c r="F11">
        <f t="shared" si="1"/>
        <v>0.9665745042644162</v>
      </c>
      <c r="H11" s="1">
        <v>0.4375</v>
      </c>
      <c r="I11" s="1">
        <v>0.4388888888888889</v>
      </c>
      <c r="J11" s="1">
        <v>0.5902777777777778</v>
      </c>
      <c r="K11" s="1">
        <f t="shared" si="2"/>
        <v>0.1527777777777778</v>
      </c>
      <c r="L11" s="1">
        <f>SUM(J11-I11)</f>
        <v>0.1513888888888889</v>
      </c>
      <c r="M11" s="2">
        <v>4</v>
      </c>
      <c r="O11" s="6">
        <f t="shared" si="4"/>
        <v>0.1476711048181747</v>
      </c>
      <c r="P11" s="6">
        <f t="shared" si="5"/>
        <v>0.14632864022891856</v>
      </c>
      <c r="T11" s="7">
        <v>0.4375</v>
      </c>
      <c r="U11" s="7">
        <v>0.4387731481481481</v>
      </c>
      <c r="V11" s="7">
        <v>0.5585648148148148</v>
      </c>
      <c r="W11" s="1">
        <f t="shared" si="6"/>
        <v>0.12106481481481479</v>
      </c>
      <c r="X11" s="1">
        <f t="shared" si="7"/>
        <v>0.11979166666666669</v>
      </c>
      <c r="Y11" s="2">
        <v>2</v>
      </c>
      <c r="Z11" s="2"/>
      <c r="AA11" s="6">
        <f t="shared" si="8"/>
        <v>0.11701816336349295</v>
      </c>
      <c r="AB11" s="6">
        <f t="shared" si="9"/>
        <v>0.11578757082334154</v>
      </c>
      <c r="AC11" s="2"/>
      <c r="AF11" s="1">
        <v>0.5416666666666666</v>
      </c>
      <c r="AG11" s="1">
        <v>0.5426504629629629</v>
      </c>
      <c r="AH11" s="1"/>
      <c r="AI11" s="1"/>
      <c r="AJ11" s="1"/>
      <c r="AK11" s="2">
        <v>6</v>
      </c>
      <c r="AL11" s="2"/>
      <c r="AM11" s="6">
        <f t="shared" si="10"/>
        <v>0</v>
      </c>
      <c r="AN11" s="6">
        <f t="shared" si="11"/>
        <v>0</v>
      </c>
      <c r="AO11" s="2"/>
      <c r="AP11" s="2"/>
      <c r="AR11" s="1">
        <v>0.5625</v>
      </c>
      <c r="AS11" s="1">
        <v>0.5632060185185185</v>
      </c>
      <c r="AT11" s="1">
        <v>0.6752314814814815</v>
      </c>
      <c r="AU11" s="1">
        <f t="shared" si="12"/>
        <v>0.11273148148148149</v>
      </c>
      <c r="AV11" s="1">
        <f t="shared" si="13"/>
        <v>0.11202546296296301</v>
      </c>
      <c r="AW11" s="2">
        <v>2</v>
      </c>
      <c r="AX11" s="2"/>
      <c r="AY11" s="6">
        <f t="shared" si="14"/>
        <v>0.10896337582795618</v>
      </c>
      <c r="AZ11" s="2"/>
      <c r="BA11" s="6">
        <f t="shared" si="15"/>
        <v>0.10828095632841768</v>
      </c>
      <c r="BC11" s="1">
        <v>0.4583333333333333</v>
      </c>
      <c r="BD11" s="1">
        <v>0.45916666666666667</v>
      </c>
      <c r="BE11" s="1"/>
      <c r="BF11" s="1"/>
      <c r="BG11" s="1"/>
      <c r="BH11" s="2">
        <v>2</v>
      </c>
      <c r="BI11" s="2"/>
      <c r="BJ11" s="6">
        <f t="shared" si="16"/>
        <v>0</v>
      </c>
      <c r="BK11" s="6">
        <f t="shared" si="17"/>
        <v>0</v>
      </c>
      <c r="BL11" s="2"/>
      <c r="BO11" s="1">
        <f t="shared" si="18"/>
        <v>0.2738425925925926</v>
      </c>
      <c r="BP11" s="1">
        <f t="shared" si="19"/>
        <v>0.2711805555555556</v>
      </c>
      <c r="BQ11" s="2">
        <f t="shared" si="20"/>
        <v>16</v>
      </c>
      <c r="BS11" s="6">
        <f t="shared" si="21"/>
        <v>0.26468926818166766</v>
      </c>
      <c r="BT11" s="6">
        <f t="shared" si="22"/>
        <v>0.26211621105226013</v>
      </c>
    </row>
    <row r="12" spans="2:72" ht="12">
      <c r="B12" t="s">
        <v>81</v>
      </c>
      <c r="C12">
        <v>22.69</v>
      </c>
      <c r="D12">
        <v>0</v>
      </c>
      <c r="E12">
        <f t="shared" si="0"/>
        <v>0</v>
      </c>
      <c r="F12">
        <f t="shared" si="1"/>
        <v>0.2</v>
      </c>
      <c r="H12" s="1">
        <v>0.4375</v>
      </c>
      <c r="I12" s="1">
        <v>0.4395833333333334</v>
      </c>
      <c r="J12" s="1">
        <v>0.6138888888888888</v>
      </c>
      <c r="K12" s="1">
        <f t="shared" si="2"/>
        <v>0.17638888888888882</v>
      </c>
      <c r="L12" s="1">
        <f t="shared" si="3"/>
        <v>0.17430555555555544</v>
      </c>
      <c r="M12" s="2">
        <v>11</v>
      </c>
      <c r="O12" s="6"/>
      <c r="P12" s="6"/>
      <c r="T12" s="7">
        <v>0.4375</v>
      </c>
      <c r="U12" s="7">
        <v>0.44028935185185186</v>
      </c>
      <c r="V12" s="7">
        <v>0.627962962962963</v>
      </c>
      <c r="W12" s="1">
        <f t="shared" si="6"/>
        <v>0.19046296296296295</v>
      </c>
      <c r="X12" s="1">
        <f t="shared" si="7"/>
        <v>0.18767361111111108</v>
      </c>
      <c r="Y12" s="2">
        <v>11</v>
      </c>
      <c r="Z12" s="2"/>
      <c r="AA12" s="6">
        <f t="shared" si="8"/>
        <v>0.038092592592592595</v>
      </c>
      <c r="AB12" s="6">
        <f t="shared" si="9"/>
        <v>0.03753472222222222</v>
      </c>
      <c r="AC12" s="2"/>
      <c r="AF12" s="1">
        <v>0.5416666666666666</v>
      </c>
      <c r="AG12" s="1">
        <v>0.5445833333333333</v>
      </c>
      <c r="AH12" s="1"/>
      <c r="AI12" s="1"/>
      <c r="AJ12" s="1"/>
      <c r="AK12" s="2">
        <v>6</v>
      </c>
      <c r="AL12" s="2"/>
      <c r="AM12" s="6"/>
      <c r="AN12" s="6"/>
      <c r="AO12" s="2"/>
      <c r="AP12" s="2"/>
      <c r="AR12" s="1">
        <v>0.5625</v>
      </c>
      <c r="AS12" s="1">
        <v>0.5625810185185185</v>
      </c>
      <c r="AT12" s="1"/>
      <c r="AU12" s="1"/>
      <c r="AV12" s="1"/>
      <c r="AW12" s="2" t="s">
        <v>85</v>
      </c>
      <c r="AX12" s="2"/>
      <c r="AY12" s="6">
        <f t="shared" si="14"/>
        <v>0</v>
      </c>
      <c r="AZ12" s="2"/>
      <c r="BA12" s="6">
        <f t="shared" si="15"/>
        <v>0</v>
      </c>
      <c r="BC12" s="1">
        <v>0.4583333333333333</v>
      </c>
      <c r="BD12" s="1">
        <v>0.46001157407407406</v>
      </c>
      <c r="BE12" s="1"/>
      <c r="BF12" s="1"/>
      <c r="BG12" s="1"/>
      <c r="BH12" s="2">
        <v>11</v>
      </c>
      <c r="BI12" s="2"/>
      <c r="BJ12" s="6">
        <f t="shared" si="16"/>
        <v>0</v>
      </c>
      <c r="BK12" s="6">
        <f t="shared" si="17"/>
        <v>0</v>
      </c>
      <c r="BL12" s="2"/>
      <c r="BO12" s="1">
        <f t="shared" si="18"/>
        <v>0.36685185185185176</v>
      </c>
      <c r="BP12" s="1">
        <f t="shared" si="19"/>
        <v>0.3619791666666665</v>
      </c>
      <c r="BQ12" s="2" t="e">
        <f>SUM(BH12+M12+Y12+AK12+AW12)</f>
        <v>#VALUE!</v>
      </c>
      <c r="BS12" s="6">
        <f t="shared" si="21"/>
        <v>0.07337037037037035</v>
      </c>
      <c r="BT12" s="6">
        <f t="shared" si="22"/>
        <v>0.07239583333333331</v>
      </c>
    </row>
    <row r="13" spans="2:72" ht="12">
      <c r="B13" t="s">
        <v>3</v>
      </c>
      <c r="C13">
        <v>29.68</v>
      </c>
      <c r="D13">
        <v>450</v>
      </c>
      <c r="E13">
        <f t="shared" si="0"/>
        <v>78.56470588235294</v>
      </c>
      <c r="F13">
        <f t="shared" si="1"/>
        <v>1.0863673385360775</v>
      </c>
      <c r="H13" s="1">
        <v>0.4375</v>
      </c>
      <c r="I13" s="1">
        <v>0.4368055555555555</v>
      </c>
      <c r="J13" s="1">
        <v>0.6118055555555556</v>
      </c>
      <c r="K13" s="1">
        <f t="shared" si="2"/>
        <v>0.1743055555555556</v>
      </c>
      <c r="L13" s="1">
        <f t="shared" si="3"/>
        <v>0.1750000000000001</v>
      </c>
      <c r="M13" s="2">
        <v>10</v>
      </c>
      <c r="O13" s="6">
        <f t="shared" si="4"/>
        <v>0.18935986248094133</v>
      </c>
      <c r="P13" s="6">
        <f t="shared" si="5"/>
        <v>0.19011428424381366</v>
      </c>
      <c r="T13" s="7">
        <v>0.4375</v>
      </c>
      <c r="U13" s="7">
        <v>0.4433912037037037</v>
      </c>
      <c r="V13" s="7">
        <v>0.6185648148148148</v>
      </c>
      <c r="W13" s="1">
        <f t="shared" si="6"/>
        <v>0.18106481481481485</v>
      </c>
      <c r="X13" s="1">
        <f t="shared" si="7"/>
        <v>0.17517361111111113</v>
      </c>
      <c r="Y13" s="2">
        <v>9</v>
      </c>
      <c r="Z13" s="2"/>
      <c r="AA13" s="6">
        <f t="shared" si="8"/>
        <v>0.19670290097289814</v>
      </c>
      <c r="AB13" s="6">
        <f t="shared" si="9"/>
        <v>0.19030288968453166</v>
      </c>
      <c r="AC13" s="2"/>
      <c r="AF13" s="1">
        <v>0.5416666666666666</v>
      </c>
      <c r="AG13" s="1">
        <v>0.5487268518518519</v>
      </c>
      <c r="AH13" s="1"/>
      <c r="AI13" s="1"/>
      <c r="AJ13" s="1"/>
      <c r="AK13" s="2">
        <v>6</v>
      </c>
      <c r="AL13" s="2"/>
      <c r="AM13" s="6">
        <f t="shared" si="10"/>
        <v>0</v>
      </c>
      <c r="AN13" s="6">
        <f t="shared" si="11"/>
        <v>0</v>
      </c>
      <c r="AO13" s="2"/>
      <c r="AP13" s="2"/>
      <c r="AR13" s="1">
        <v>0.5625</v>
      </c>
      <c r="AS13" s="1">
        <v>0.5646064814814815</v>
      </c>
      <c r="AT13" s="1"/>
      <c r="AU13" s="1"/>
      <c r="AV13" s="1"/>
      <c r="AW13" s="2" t="s">
        <v>85</v>
      </c>
      <c r="AX13" s="2"/>
      <c r="AY13" s="6">
        <f t="shared" si="14"/>
        <v>0</v>
      </c>
      <c r="AZ13" s="2"/>
      <c r="BA13" s="6">
        <f t="shared" si="15"/>
        <v>0</v>
      </c>
      <c r="BC13" s="1">
        <v>0.4583333333333333</v>
      </c>
      <c r="BD13" s="1">
        <v>0.4601851851851852</v>
      </c>
      <c r="BE13" s="1"/>
      <c r="BF13" s="1"/>
      <c r="BG13" s="1"/>
      <c r="BH13" s="2">
        <v>8</v>
      </c>
      <c r="BI13" s="2"/>
      <c r="BJ13" s="6">
        <f t="shared" si="16"/>
        <v>0</v>
      </c>
      <c r="BK13" s="6">
        <f t="shared" si="17"/>
        <v>0</v>
      </c>
      <c r="BL13" s="2"/>
      <c r="BO13" s="1">
        <f t="shared" si="18"/>
        <v>0.35537037037037045</v>
      </c>
      <c r="BP13" s="1">
        <f t="shared" si="19"/>
        <v>0.3501736111111112</v>
      </c>
      <c r="BQ13" s="2" t="e">
        <f t="shared" si="20"/>
        <v>#VALUE!</v>
      </c>
      <c r="BS13" s="6">
        <f t="shared" si="21"/>
        <v>0.38606276345383944</v>
      </c>
      <c r="BT13" s="6">
        <f t="shared" si="22"/>
        <v>0.3804171739283453</v>
      </c>
    </row>
    <row r="14" spans="2:72" ht="12">
      <c r="B14" t="s">
        <v>4</v>
      </c>
      <c r="C14">
        <v>26</v>
      </c>
      <c r="D14">
        <v>450</v>
      </c>
      <c r="E14">
        <f t="shared" si="0"/>
        <v>68.82352941176471</v>
      </c>
      <c r="F14">
        <f t="shared" si="1"/>
        <v>1.0295994781324582</v>
      </c>
      <c r="H14" s="1">
        <v>0.4375</v>
      </c>
      <c r="I14" s="1">
        <v>0.4395833333333334</v>
      </c>
      <c r="J14" s="1">
        <v>0.611111111111111</v>
      </c>
      <c r="K14" s="1">
        <f t="shared" si="2"/>
        <v>0.17361111111111105</v>
      </c>
      <c r="L14" s="1">
        <f t="shared" si="3"/>
        <v>0.17152777777777767</v>
      </c>
      <c r="M14" s="2">
        <v>9</v>
      </c>
      <c r="O14" s="6">
        <f t="shared" si="4"/>
        <v>0.17874990939799615</v>
      </c>
      <c r="P14" s="6">
        <f t="shared" si="5"/>
        <v>0.17660491048522015</v>
      </c>
      <c r="T14" s="7">
        <v>0.4375</v>
      </c>
      <c r="U14" s="7">
        <v>0.43961805555555555</v>
      </c>
      <c r="V14" s="7" t="s">
        <v>85</v>
      </c>
      <c r="W14" s="1"/>
      <c r="X14" s="1"/>
      <c r="Y14" s="2" t="s">
        <v>85</v>
      </c>
      <c r="Z14" s="2"/>
      <c r="AA14" s="6">
        <f t="shared" si="8"/>
        <v>0</v>
      </c>
      <c r="AB14" s="6">
        <f t="shared" si="9"/>
        <v>0</v>
      </c>
      <c r="AC14" s="2"/>
      <c r="AF14" s="1">
        <v>0.5416666666666666</v>
      </c>
      <c r="AG14" s="1">
        <v>0.5491319444444445</v>
      </c>
      <c r="AH14" s="1"/>
      <c r="AI14" s="1"/>
      <c r="AJ14" s="1"/>
      <c r="AK14" s="2">
        <v>6</v>
      </c>
      <c r="AL14" s="2"/>
      <c r="AM14" s="6">
        <f t="shared" si="10"/>
        <v>0</v>
      </c>
      <c r="AN14" s="6">
        <f t="shared" si="11"/>
        <v>0</v>
      </c>
      <c r="AO14" s="2"/>
      <c r="AP14" s="2"/>
      <c r="AR14" s="1">
        <v>0.5625</v>
      </c>
      <c r="AS14" s="1">
        <v>0.5629050925925926</v>
      </c>
      <c r="AT14" s="1"/>
      <c r="AU14" s="1"/>
      <c r="AV14" s="1"/>
      <c r="AW14" s="2" t="s">
        <v>85</v>
      </c>
      <c r="AX14" s="2"/>
      <c r="AY14" s="6">
        <f t="shared" si="14"/>
        <v>0</v>
      </c>
      <c r="AZ14" s="2"/>
      <c r="BA14" s="6">
        <f t="shared" si="15"/>
        <v>0</v>
      </c>
      <c r="BC14" s="1">
        <v>0.4583333333333333</v>
      </c>
      <c r="BD14" s="1">
        <v>0.4624652777777778</v>
      </c>
      <c r="BE14" s="1"/>
      <c r="BF14" s="1"/>
      <c r="BG14" s="1"/>
      <c r="BH14" s="2">
        <v>12</v>
      </c>
      <c r="BI14" s="2"/>
      <c r="BJ14" s="6">
        <f t="shared" si="16"/>
        <v>0</v>
      </c>
      <c r="BK14" s="6">
        <f t="shared" si="17"/>
        <v>0</v>
      </c>
      <c r="BL14" s="2"/>
      <c r="BO14" s="1">
        <f t="shared" si="18"/>
        <v>0.17361111111111105</v>
      </c>
      <c r="BP14" s="1">
        <f t="shared" si="19"/>
        <v>0.17152777777777767</v>
      </c>
      <c r="BQ14" s="2" t="e">
        <f t="shared" si="20"/>
        <v>#VALUE!</v>
      </c>
      <c r="BS14" s="6">
        <f t="shared" si="21"/>
        <v>0.17874990939799615</v>
      </c>
      <c r="BT14" s="6">
        <f t="shared" si="22"/>
        <v>0.17660491048522015</v>
      </c>
    </row>
    <row r="15" spans="2:72" ht="12">
      <c r="B15" t="s">
        <v>83</v>
      </c>
      <c r="E15">
        <f t="shared" si="0"/>
        <v>0</v>
      </c>
      <c r="F15">
        <f t="shared" si="1"/>
        <v>0.2</v>
      </c>
      <c r="H15" s="1">
        <v>0.4375</v>
      </c>
      <c r="I15" s="1">
        <v>0.4395833333333334</v>
      </c>
      <c r="J15" s="1">
        <v>0.6104166666666667</v>
      </c>
      <c r="K15" s="1">
        <f t="shared" si="2"/>
        <v>0.17291666666666672</v>
      </c>
      <c r="L15" s="1">
        <f t="shared" si="3"/>
        <v>0.17083333333333334</v>
      </c>
      <c r="M15" s="2">
        <v>8</v>
      </c>
      <c r="O15" s="6"/>
      <c r="P15" s="6"/>
      <c r="T15" s="7">
        <v>0.4375</v>
      </c>
      <c r="U15" s="7">
        <v>0.44851851851851854</v>
      </c>
      <c r="V15" s="7">
        <v>0.5447106481481482</v>
      </c>
      <c r="W15" s="1">
        <f t="shared" si="6"/>
        <v>0.10721064814814818</v>
      </c>
      <c r="X15" s="1">
        <f t="shared" si="7"/>
        <v>0.09619212962962964</v>
      </c>
      <c r="Y15" s="2">
        <v>7</v>
      </c>
      <c r="Z15" s="2"/>
      <c r="AA15" s="6">
        <f t="shared" si="8"/>
        <v>0.021442129629629637</v>
      </c>
      <c r="AB15" s="6">
        <f t="shared" si="9"/>
        <v>0.01923842592592593</v>
      </c>
      <c r="AC15" s="2"/>
      <c r="AF15" s="1">
        <v>0.5416666666666666</v>
      </c>
      <c r="AG15" s="1">
        <v>0.54375</v>
      </c>
      <c r="AH15" s="1"/>
      <c r="AI15" s="1"/>
      <c r="AJ15" s="1"/>
      <c r="AK15" s="2">
        <v>6</v>
      </c>
      <c r="AL15" s="2"/>
      <c r="AM15" s="6"/>
      <c r="AN15" s="6"/>
      <c r="AO15" s="2"/>
      <c r="AP15" s="2"/>
      <c r="AR15" s="1">
        <v>0.5625</v>
      </c>
      <c r="AS15" s="1">
        <v>0.5634375</v>
      </c>
      <c r="AT15" s="1">
        <v>0.6788078703703704</v>
      </c>
      <c r="AU15" s="1">
        <f t="shared" si="12"/>
        <v>0.11630787037037038</v>
      </c>
      <c r="AV15" s="1">
        <f t="shared" si="13"/>
        <v>0.11537037037037035</v>
      </c>
      <c r="AW15" s="2">
        <v>3</v>
      </c>
      <c r="AX15" s="2"/>
      <c r="AY15" s="6">
        <f t="shared" si="14"/>
        <v>0.023261574074074077</v>
      </c>
      <c r="AZ15" s="2"/>
      <c r="BA15" s="6">
        <f t="shared" si="15"/>
        <v>0.02307407407407407</v>
      </c>
      <c r="BC15" s="1">
        <v>0.4583333333333333</v>
      </c>
      <c r="BD15" s="1">
        <v>0.45965277777777774</v>
      </c>
      <c r="BE15" s="1"/>
      <c r="BF15" s="1"/>
      <c r="BG15" s="1"/>
      <c r="BH15" s="2">
        <v>6</v>
      </c>
      <c r="BI15" s="2"/>
      <c r="BJ15" s="6">
        <f t="shared" si="16"/>
        <v>0</v>
      </c>
      <c r="BK15" s="6">
        <f t="shared" si="17"/>
        <v>0</v>
      </c>
      <c r="BL15" s="2"/>
      <c r="BO15" s="1">
        <f t="shared" si="18"/>
        <v>0.2801273148148149</v>
      </c>
      <c r="BP15" s="1">
        <f t="shared" si="19"/>
        <v>0.267025462962963</v>
      </c>
      <c r="BQ15" s="2">
        <f t="shared" si="20"/>
        <v>30</v>
      </c>
      <c r="BS15" s="6">
        <f t="shared" si="21"/>
        <v>0.056025462962962985</v>
      </c>
      <c r="BT15" s="6">
        <f t="shared" si="22"/>
        <v>0.0534050925925926</v>
      </c>
    </row>
    <row r="16" spans="2:72" ht="12">
      <c r="B16" t="s">
        <v>5</v>
      </c>
      <c r="C16">
        <v>22.11</v>
      </c>
      <c r="D16">
        <v>310</v>
      </c>
      <c r="E16">
        <f t="shared" si="0"/>
        <v>40.31823529411764</v>
      </c>
      <c r="F16">
        <f t="shared" si="1"/>
        <v>0.8349664187507685</v>
      </c>
      <c r="H16" s="1">
        <v>0.4375</v>
      </c>
      <c r="I16" s="1">
        <v>0.44097222222222227</v>
      </c>
      <c r="J16" s="1">
        <v>0.6173611111111111</v>
      </c>
      <c r="K16" s="1">
        <f t="shared" si="2"/>
        <v>0.17986111111111114</v>
      </c>
      <c r="L16" s="1">
        <f t="shared" si="3"/>
        <v>0.17638888888888887</v>
      </c>
      <c r="M16" s="2">
        <v>12</v>
      </c>
      <c r="O16" s="6">
        <f t="shared" si="4"/>
        <v>0.15017798781697853</v>
      </c>
      <c r="P16" s="6">
        <f t="shared" si="5"/>
        <v>0.14727879886298276</v>
      </c>
      <c r="T16" s="7">
        <v>0.4375</v>
      </c>
      <c r="U16" s="7">
        <v>0.44579861111111113</v>
      </c>
      <c r="V16" s="7">
        <v>0.6159837962962963</v>
      </c>
      <c r="W16" s="1">
        <f t="shared" si="6"/>
        <v>0.1784837962962963</v>
      </c>
      <c r="X16" s="1">
        <f t="shared" si="7"/>
        <v>0.17018518518518516</v>
      </c>
      <c r="Y16" s="2">
        <v>8</v>
      </c>
      <c r="Z16" s="2"/>
      <c r="AA16" s="6">
        <f t="shared" si="8"/>
        <v>0.1490279761985602</v>
      </c>
      <c r="AB16" s="6">
        <f t="shared" si="9"/>
        <v>0.1420989145985104</v>
      </c>
      <c r="AC16" s="2"/>
      <c r="AF16" s="1">
        <v>0.5416666666666666</v>
      </c>
      <c r="AG16" s="1">
        <v>0.545138888888889</v>
      </c>
      <c r="AH16" s="1"/>
      <c r="AI16" s="1"/>
      <c r="AJ16" s="1"/>
      <c r="AK16" s="2">
        <v>6</v>
      </c>
      <c r="AL16" s="2"/>
      <c r="AM16" s="6">
        <f t="shared" si="10"/>
        <v>0</v>
      </c>
      <c r="AN16" s="6">
        <f t="shared" si="11"/>
        <v>0</v>
      </c>
      <c r="AO16" s="2"/>
      <c r="AP16" s="2"/>
      <c r="AR16" s="1">
        <v>0.5625</v>
      </c>
      <c r="AS16" s="1">
        <v>0.5634490740740741</v>
      </c>
      <c r="AT16" s="1">
        <v>0.7083333333333334</v>
      </c>
      <c r="AU16" s="1"/>
      <c r="AV16" s="1"/>
      <c r="AW16" s="2">
        <v>12</v>
      </c>
      <c r="AX16" s="2"/>
      <c r="AY16" s="6">
        <f t="shared" si="14"/>
        <v>0</v>
      </c>
      <c r="AZ16" s="2"/>
      <c r="BA16" s="6">
        <f t="shared" si="15"/>
        <v>0</v>
      </c>
      <c r="BC16" s="1">
        <v>0.4583333333333333</v>
      </c>
      <c r="BD16" s="1">
        <v>0.461875</v>
      </c>
      <c r="BE16" s="1"/>
      <c r="BF16" s="1"/>
      <c r="BG16" s="1"/>
      <c r="BH16" s="2">
        <v>10</v>
      </c>
      <c r="BI16" s="2"/>
      <c r="BJ16" s="6">
        <f t="shared" si="16"/>
        <v>0</v>
      </c>
      <c r="BK16" s="6">
        <f t="shared" si="17"/>
        <v>0</v>
      </c>
      <c r="BL16" s="2"/>
      <c r="BO16" s="1">
        <f t="shared" si="18"/>
        <v>0.35834490740740743</v>
      </c>
      <c r="BP16" s="1">
        <f t="shared" si="19"/>
        <v>0.34657407407407403</v>
      </c>
      <c r="BQ16" s="2">
        <f t="shared" si="20"/>
        <v>48</v>
      </c>
      <c r="BS16" s="6">
        <f t="shared" si="21"/>
        <v>0.29920596401553873</v>
      </c>
      <c r="BT16" s="6">
        <f t="shared" si="22"/>
        <v>0.28937771346149316</v>
      </c>
    </row>
    <row r="17" spans="2:72" ht="12">
      <c r="B17" t="s">
        <v>6</v>
      </c>
      <c r="C17">
        <v>26.75</v>
      </c>
      <c r="D17">
        <v>280</v>
      </c>
      <c r="E17">
        <f t="shared" si="0"/>
        <v>44.05882352941177</v>
      </c>
      <c r="F17">
        <f t="shared" si="1"/>
        <v>0.8637682090113369</v>
      </c>
      <c r="H17" s="1">
        <v>0.4375</v>
      </c>
      <c r="I17" s="1">
        <v>0.4381944444444445</v>
      </c>
      <c r="J17" s="1">
        <v>0.5930555555555556</v>
      </c>
      <c r="K17" s="1">
        <f t="shared" si="2"/>
        <v>0.15555555555555556</v>
      </c>
      <c r="L17" s="1">
        <f t="shared" si="3"/>
        <v>0.15486111111111106</v>
      </c>
      <c r="M17" s="2">
        <v>3</v>
      </c>
      <c r="O17" s="6">
        <f t="shared" si="4"/>
        <v>0.13436394362398574</v>
      </c>
      <c r="P17" s="6">
        <f t="shared" si="5"/>
        <v>0.13376410458995006</v>
      </c>
      <c r="T17" s="7">
        <v>0.4375</v>
      </c>
      <c r="U17" s="7">
        <v>0.4391898148148148</v>
      </c>
      <c r="V17" s="7">
        <v>0.5614699074074074</v>
      </c>
      <c r="W17" s="1">
        <f t="shared" si="6"/>
        <v>0.12396990740740743</v>
      </c>
      <c r="X17" s="1">
        <f t="shared" si="7"/>
        <v>0.12228009259259265</v>
      </c>
      <c r="Y17" s="2">
        <v>3</v>
      </c>
      <c r="Z17" s="2"/>
      <c r="AA17" s="6">
        <f t="shared" si="8"/>
        <v>0.10708126489259759</v>
      </c>
      <c r="AB17" s="6">
        <f t="shared" si="9"/>
        <v>0.10562165657644419</v>
      </c>
      <c r="AC17" s="2"/>
      <c r="AF17" s="1">
        <v>0.5416666666666666</v>
      </c>
      <c r="AG17" s="1">
        <v>0.5440393518518518</v>
      </c>
      <c r="AH17" s="1"/>
      <c r="AI17" s="1"/>
      <c r="AJ17" s="1"/>
      <c r="AK17" s="2">
        <v>6</v>
      </c>
      <c r="AL17" s="2"/>
      <c r="AM17" s="6">
        <f t="shared" si="10"/>
        <v>0</v>
      </c>
      <c r="AN17" s="6">
        <f t="shared" si="11"/>
        <v>0</v>
      </c>
      <c r="AO17" s="2"/>
      <c r="AP17" s="2"/>
      <c r="AR17" s="1">
        <v>0.5625</v>
      </c>
      <c r="AS17" s="1">
        <v>0.5636574074074074</v>
      </c>
      <c r="AT17" s="1">
        <v>0.6940625</v>
      </c>
      <c r="AU17" s="1">
        <f t="shared" si="12"/>
        <v>0.13156250000000003</v>
      </c>
      <c r="AV17" s="1">
        <f t="shared" si="13"/>
        <v>0.1304050925925926</v>
      </c>
      <c r="AW17" s="2">
        <v>6</v>
      </c>
      <c r="AX17" s="2"/>
      <c r="AY17" s="6">
        <f t="shared" si="14"/>
        <v>0.11363950499805403</v>
      </c>
      <c r="AZ17" s="2"/>
      <c r="BA17" s="6">
        <f t="shared" si="15"/>
        <v>0.11263977327466125</v>
      </c>
      <c r="BC17" s="1">
        <v>0.4583333333333333</v>
      </c>
      <c r="BD17" s="1">
        <v>0.45880787037037035</v>
      </c>
      <c r="BE17" s="1"/>
      <c r="BF17" s="1"/>
      <c r="BG17" s="1"/>
      <c r="BH17" s="2">
        <v>1</v>
      </c>
      <c r="BI17" s="2"/>
      <c r="BJ17" s="6">
        <f t="shared" si="16"/>
        <v>0</v>
      </c>
      <c r="BK17" s="6">
        <f t="shared" si="17"/>
        <v>0</v>
      </c>
      <c r="BL17" s="2"/>
      <c r="BO17" s="1">
        <f t="shared" si="18"/>
        <v>0.279525462962963</v>
      </c>
      <c r="BP17" s="1">
        <f t="shared" si="19"/>
        <v>0.2771412037037037</v>
      </c>
      <c r="BQ17" s="2">
        <f t="shared" si="20"/>
        <v>19</v>
      </c>
      <c r="BS17" s="6">
        <f t="shared" si="21"/>
        <v>0.24144520851658333</v>
      </c>
      <c r="BT17" s="6">
        <f t="shared" si="22"/>
        <v>0.23938576116639423</v>
      </c>
    </row>
    <row r="18" spans="2:72" ht="12">
      <c r="B18" t="s">
        <v>7</v>
      </c>
      <c r="C18">
        <v>26.43</v>
      </c>
      <c r="D18">
        <v>375</v>
      </c>
      <c r="E18">
        <f t="shared" si="0"/>
        <v>58.3014705882353</v>
      </c>
      <c r="F18">
        <f t="shared" si="1"/>
        <v>0.9635539967038043</v>
      </c>
      <c r="H18" s="1">
        <v>0.4375</v>
      </c>
      <c r="I18" s="1">
        <v>0.4395833333333334</v>
      </c>
      <c r="J18" s="1">
        <v>0.5159722222222222</v>
      </c>
      <c r="K18" s="1">
        <v>0.5902777777777778</v>
      </c>
      <c r="L18" s="1">
        <f t="shared" si="3"/>
        <v>0.07638888888888878</v>
      </c>
      <c r="M18" s="2">
        <v>2</v>
      </c>
      <c r="O18" s="6">
        <f t="shared" si="4"/>
        <v>0.5687645119432178</v>
      </c>
      <c r="P18" s="6">
        <f t="shared" si="5"/>
        <v>0.07360481919265162</v>
      </c>
      <c r="T18" s="7">
        <v>0.4375</v>
      </c>
      <c r="U18" s="7">
        <v>0.4409375</v>
      </c>
      <c r="V18" s="7">
        <v>0.5772685185185186</v>
      </c>
      <c r="W18" s="1">
        <f t="shared" si="6"/>
        <v>0.13976851851851857</v>
      </c>
      <c r="X18" s="1">
        <f t="shared" si="7"/>
        <v>0.1363310185185186</v>
      </c>
      <c r="Y18" s="2">
        <v>6</v>
      </c>
      <c r="Z18" s="2"/>
      <c r="AA18" s="6">
        <f t="shared" si="8"/>
        <v>0.13467451463188826</v>
      </c>
      <c r="AB18" s="6">
        <f t="shared" si="9"/>
        <v>0.13136229776821895</v>
      </c>
      <c r="AC18" s="2"/>
      <c r="AF18" s="1">
        <v>0.5416666666666666</v>
      </c>
      <c r="AG18" s="1">
        <v>0.5450231481481481</v>
      </c>
      <c r="AH18" s="1"/>
      <c r="AI18" s="1"/>
      <c r="AJ18" s="1"/>
      <c r="AK18" s="2">
        <v>6</v>
      </c>
      <c r="AL18" s="2"/>
      <c r="AM18" s="6">
        <f t="shared" si="10"/>
        <v>0</v>
      </c>
      <c r="AN18" s="6">
        <f t="shared" si="11"/>
        <v>0</v>
      </c>
      <c r="AO18" s="2"/>
      <c r="AP18" s="2"/>
      <c r="AR18" s="1">
        <v>0.5625</v>
      </c>
      <c r="AS18" s="1">
        <v>0.5646064814814815</v>
      </c>
      <c r="AT18" s="1">
        <v>0.7043634259259259</v>
      </c>
      <c r="AU18" s="1">
        <f t="shared" si="12"/>
        <v>0.14186342592592593</v>
      </c>
      <c r="AV18" s="1">
        <f t="shared" si="13"/>
        <v>0.13975694444444442</v>
      </c>
      <c r="AW18" s="2">
        <v>8</v>
      </c>
      <c r="AX18" s="2"/>
      <c r="AY18" s="6">
        <f t="shared" si="14"/>
        <v>0.13669307103702003</v>
      </c>
      <c r="AZ18" s="2"/>
      <c r="BA18" s="6">
        <f t="shared" si="15"/>
        <v>0.13466336238655596</v>
      </c>
      <c r="BC18" s="1">
        <v>0.4583333333333333</v>
      </c>
      <c r="BD18" s="1">
        <v>0.46244212962962966</v>
      </c>
      <c r="BE18" s="1"/>
      <c r="BF18" s="1"/>
      <c r="BG18" s="1"/>
      <c r="BH18" s="2">
        <v>9</v>
      </c>
      <c r="BI18" s="2"/>
      <c r="BJ18" s="6">
        <f t="shared" si="16"/>
        <v>0</v>
      </c>
      <c r="BK18" s="6">
        <f t="shared" si="17"/>
        <v>0</v>
      </c>
      <c r="BL18" s="2"/>
      <c r="BO18" s="1">
        <f t="shared" si="18"/>
        <v>0.7300462962962964</v>
      </c>
      <c r="BP18" s="1">
        <f t="shared" si="19"/>
        <v>0.21271990740740737</v>
      </c>
      <c r="BQ18" s="2">
        <f t="shared" si="20"/>
        <v>31</v>
      </c>
      <c r="BS18" s="6">
        <f t="shared" si="21"/>
        <v>0.703439026575106</v>
      </c>
      <c r="BT18" s="6">
        <f t="shared" si="22"/>
        <v>0.20496711696087055</v>
      </c>
    </row>
    <row r="19" spans="2:72" ht="12">
      <c r="B19" t="s">
        <v>35</v>
      </c>
      <c r="C19">
        <v>29.5</v>
      </c>
      <c r="D19">
        <v>580</v>
      </c>
      <c r="E19">
        <f t="shared" si="0"/>
        <v>100.6470588235294</v>
      </c>
      <c r="F19">
        <f t="shared" si="1"/>
        <v>1.2032300774175853</v>
      </c>
      <c r="H19" s="1">
        <v>0.4375</v>
      </c>
      <c r="I19" s="1">
        <v>0.4375</v>
      </c>
      <c r="J19" s="1">
        <v>0.5847222222222223</v>
      </c>
      <c r="K19" s="1">
        <f>SUM(J19-H19)</f>
        <v>0.14722222222222225</v>
      </c>
      <c r="L19" s="1">
        <f t="shared" si="3"/>
        <v>0.14722222222222225</v>
      </c>
      <c r="M19" s="2">
        <v>1</v>
      </c>
      <c r="O19" s="6">
        <f t="shared" si="4"/>
        <v>0.1771422058420334</v>
      </c>
      <c r="P19" s="6">
        <f t="shared" si="5"/>
        <v>0.1771422058420334</v>
      </c>
      <c r="T19" s="7">
        <v>0.4375</v>
      </c>
      <c r="U19" s="7">
        <v>0.44015046296296295</v>
      </c>
      <c r="V19" s="7">
        <v>0.5633680555555556</v>
      </c>
      <c r="W19" s="1">
        <f t="shared" si="6"/>
        <v>0.12586805555555558</v>
      </c>
      <c r="X19" s="1">
        <f t="shared" si="7"/>
        <v>0.12321759259259263</v>
      </c>
      <c r="Y19" s="2">
        <v>4</v>
      </c>
      <c r="Z19" s="2"/>
      <c r="AA19" s="6">
        <f t="shared" si="8"/>
        <v>0.15144823023051207</v>
      </c>
      <c r="AB19" s="6">
        <f t="shared" si="9"/>
        <v>0.14825911347439372</v>
      </c>
      <c r="AC19" s="2"/>
      <c r="AF19" s="1">
        <v>0.5416666666666666</v>
      </c>
      <c r="AG19" s="1">
        <v>0.5436574074074074</v>
      </c>
      <c r="AH19" s="1"/>
      <c r="AI19" s="1"/>
      <c r="AJ19" s="1"/>
      <c r="AK19" s="2">
        <v>6</v>
      </c>
      <c r="AL19" s="2"/>
      <c r="AM19" s="6">
        <f t="shared" si="10"/>
        <v>0</v>
      </c>
      <c r="AN19" s="6">
        <f t="shared" si="11"/>
        <v>0</v>
      </c>
      <c r="AO19" s="2"/>
      <c r="AP19" s="2"/>
      <c r="AR19" s="1">
        <v>0.5625</v>
      </c>
      <c r="AS19" s="1">
        <v>0.5634490740740741</v>
      </c>
      <c r="AT19" s="1">
        <v>0.6863078703703703</v>
      </c>
      <c r="AU19" s="1">
        <f t="shared" si="12"/>
        <v>0.12380787037037033</v>
      </c>
      <c r="AV19" s="1">
        <f t="shared" si="13"/>
        <v>0.12285879629629626</v>
      </c>
      <c r="AW19" s="2">
        <v>4</v>
      </c>
      <c r="AX19" s="2"/>
      <c r="AY19" s="6">
        <f t="shared" si="14"/>
        <v>0.14896935345064705</v>
      </c>
      <c r="AZ19" s="2"/>
      <c r="BA19" s="6">
        <f t="shared" si="15"/>
        <v>0.1478273989790239</v>
      </c>
      <c r="BC19" s="1">
        <v>0.4583333333333333</v>
      </c>
      <c r="BD19" s="1">
        <v>0.46011574074074074</v>
      </c>
      <c r="BE19" s="1"/>
      <c r="BF19" s="1"/>
      <c r="BG19" s="1"/>
      <c r="BH19" s="2">
        <v>5</v>
      </c>
      <c r="BI19" s="2"/>
      <c r="BJ19" s="6">
        <f t="shared" si="16"/>
        <v>0</v>
      </c>
      <c r="BK19" s="6">
        <f t="shared" si="17"/>
        <v>0</v>
      </c>
      <c r="BL19" s="2"/>
      <c r="BO19" s="1">
        <f t="shared" si="18"/>
        <v>0.27309027777777783</v>
      </c>
      <c r="BP19" s="1">
        <f t="shared" si="19"/>
        <v>0.2704398148148149</v>
      </c>
      <c r="BQ19" s="2">
        <f t="shared" si="20"/>
        <v>20</v>
      </c>
      <c r="BS19" s="6">
        <f t="shared" si="21"/>
        <v>0.3285904360725455</v>
      </c>
      <c r="BT19" s="6">
        <f t="shared" si="22"/>
        <v>0.32540131931642713</v>
      </c>
    </row>
    <row r="20" spans="2:72" ht="12">
      <c r="B20" t="s">
        <v>61</v>
      </c>
      <c r="C20">
        <v>20.1</v>
      </c>
      <c r="D20">
        <v>320</v>
      </c>
      <c r="E20">
        <f t="shared" si="0"/>
        <v>37.83529411764706</v>
      </c>
      <c r="F20">
        <f t="shared" si="1"/>
        <v>0.8151040084217225</v>
      </c>
      <c r="H20" s="1">
        <v>0.4375</v>
      </c>
      <c r="I20" s="1">
        <v>0.44027777777777777</v>
      </c>
      <c r="J20" s="1">
        <v>0.5965277777777778</v>
      </c>
      <c r="K20" s="1">
        <f>SUM(J20-H20)</f>
        <v>0.15902777777777777</v>
      </c>
      <c r="L20" s="1">
        <f t="shared" si="3"/>
        <v>0.15625</v>
      </c>
      <c r="M20" s="2">
        <v>6</v>
      </c>
      <c r="O20" s="6">
        <f t="shared" si="4"/>
        <v>0.12962417911706559</v>
      </c>
      <c r="P20" s="6">
        <f t="shared" si="5"/>
        <v>0.12736000131589414</v>
      </c>
      <c r="T20" s="7">
        <v>0.4375</v>
      </c>
      <c r="U20" s="7">
        <v>0.44097222222222227</v>
      </c>
      <c r="V20" s="7">
        <v>0.6208564814814815</v>
      </c>
      <c r="W20" s="1">
        <f t="shared" si="6"/>
        <v>0.18335648148148154</v>
      </c>
      <c r="X20" s="1">
        <f t="shared" si="7"/>
        <v>0.17988425925925927</v>
      </c>
      <c r="Y20" s="2">
        <v>10</v>
      </c>
      <c r="Z20" s="2"/>
      <c r="AA20" s="6">
        <f t="shared" si="8"/>
        <v>0.14945460302565894</v>
      </c>
      <c r="AB20" s="6">
        <f t="shared" si="9"/>
        <v>0.14662438077419457</v>
      </c>
      <c r="AC20" s="2"/>
      <c r="AF20" s="1">
        <v>0.5416666666666666</v>
      </c>
      <c r="AG20" s="1">
        <v>0.5453356481481482</v>
      </c>
      <c r="AH20" s="1"/>
      <c r="AI20" s="1"/>
      <c r="AJ20" s="1"/>
      <c r="AK20" s="2">
        <v>6</v>
      </c>
      <c r="AL20" s="2"/>
      <c r="AM20" s="6">
        <f t="shared" si="10"/>
        <v>0</v>
      </c>
      <c r="AN20" s="6">
        <f t="shared" si="11"/>
        <v>0</v>
      </c>
      <c r="AO20" s="2"/>
      <c r="AP20" s="2"/>
      <c r="AR20" s="1">
        <v>0.5625</v>
      </c>
      <c r="AS20" s="1">
        <v>0.5631944444444444</v>
      </c>
      <c r="AT20" s="1">
        <v>0.6994212962962963</v>
      </c>
      <c r="AU20" s="1">
        <f t="shared" si="12"/>
        <v>0.13692129629629635</v>
      </c>
      <c r="AV20" s="1">
        <f t="shared" si="13"/>
        <v>0.1362268518518519</v>
      </c>
      <c r="AW20" s="2">
        <v>7</v>
      </c>
      <c r="AX20" s="2"/>
      <c r="AY20" s="6">
        <f t="shared" si="14"/>
        <v>0.1116050974494095</v>
      </c>
      <c r="AZ20" s="2"/>
      <c r="BA20" s="6">
        <f t="shared" si="15"/>
        <v>0.11103905299911664</v>
      </c>
      <c r="BC20" s="1">
        <v>0.4583333333333333</v>
      </c>
      <c r="BD20" s="1">
        <v>0.4638194444444444</v>
      </c>
      <c r="BE20" s="1"/>
      <c r="BF20" s="1"/>
      <c r="BG20" s="1"/>
      <c r="BH20" s="2">
        <v>7</v>
      </c>
      <c r="BI20" s="2"/>
      <c r="BJ20" s="6">
        <f t="shared" si="16"/>
        <v>0</v>
      </c>
      <c r="BK20" s="6">
        <f t="shared" si="17"/>
        <v>0</v>
      </c>
      <c r="BL20" s="2"/>
      <c r="BO20" s="1">
        <f t="shared" si="18"/>
        <v>0.3423842592592593</v>
      </c>
      <c r="BP20" s="1">
        <f t="shared" si="19"/>
        <v>0.33613425925925927</v>
      </c>
      <c r="BQ20" s="2">
        <f t="shared" si="20"/>
        <v>36</v>
      </c>
      <c r="BS20" s="6">
        <f t="shared" si="21"/>
        <v>0.2790787821427245</v>
      </c>
      <c r="BT20" s="6">
        <f t="shared" si="22"/>
        <v>0.27398438209008874</v>
      </c>
    </row>
    <row r="21" spans="2:72" ht="12">
      <c r="B21" t="s">
        <v>77</v>
      </c>
      <c r="C21">
        <v>37</v>
      </c>
      <c r="D21">
        <v>332</v>
      </c>
      <c r="E21">
        <f t="shared" si="0"/>
        <v>72.25882352941177</v>
      </c>
      <c r="F21">
        <f t="shared" si="1"/>
        <v>1.050051901529617</v>
      </c>
      <c r="O21" s="6"/>
      <c r="P21" s="6"/>
      <c r="W21" s="1"/>
      <c r="X21" s="1"/>
      <c r="Y21" s="2"/>
      <c r="Z21" s="2"/>
      <c r="AA21" s="6"/>
      <c r="AB21" s="6"/>
      <c r="AC21" s="2"/>
      <c r="AF21" s="1">
        <v>0.5416666666666666</v>
      </c>
      <c r="AG21" s="1"/>
      <c r="AH21" s="1"/>
      <c r="AI21" s="1"/>
      <c r="AJ21" s="1"/>
      <c r="AK21" s="2"/>
      <c r="AL21" s="2"/>
      <c r="AM21" s="6"/>
      <c r="AN21" s="6"/>
      <c r="AO21" s="2"/>
      <c r="AP21" s="2"/>
      <c r="AR21" s="1"/>
      <c r="AS21" s="1"/>
      <c r="AT21" s="1"/>
      <c r="AU21" s="1"/>
      <c r="AV21" s="1"/>
      <c r="AW21" s="2"/>
      <c r="AX21" s="2"/>
      <c r="AZ21" s="2"/>
      <c r="BC21" s="1">
        <v>0.4583333333333333</v>
      </c>
      <c r="BD21" s="1"/>
      <c r="BE21" s="1"/>
      <c r="BF21" s="1"/>
      <c r="BG21" s="1"/>
      <c r="BH21" s="2"/>
      <c r="BI21" s="2"/>
      <c r="BJ21" s="6"/>
      <c r="BK21" s="6"/>
      <c r="BL21" s="2"/>
      <c r="BO21" s="1"/>
      <c r="BP21" s="1"/>
      <c r="BQ21" s="2"/>
      <c r="BS21" s="6"/>
      <c r="BT21" s="6"/>
    </row>
    <row r="22" spans="23:69" ht="12">
      <c r="W22" s="1"/>
      <c r="X22" s="1"/>
      <c r="Y22" s="2"/>
      <c r="Z22" s="2"/>
      <c r="AA22" s="2"/>
      <c r="AB22" s="2"/>
      <c r="AC22" s="2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R22" s="1"/>
      <c r="AS22" s="1"/>
      <c r="AT22" s="1"/>
      <c r="AU22" s="1"/>
      <c r="AV22" s="1"/>
      <c r="AW22" s="2"/>
      <c r="AX22" s="2"/>
      <c r="AZ22" s="2"/>
      <c r="BC22" s="1"/>
      <c r="BD22" s="1"/>
      <c r="BE22" s="1"/>
      <c r="BF22" s="1"/>
      <c r="BG22" s="1"/>
      <c r="BH22" s="2"/>
      <c r="BI22" s="2"/>
      <c r="BJ22" s="2"/>
      <c r="BK22" s="2"/>
      <c r="BL22" s="2"/>
      <c r="BO22" s="1"/>
      <c r="BP22" s="1"/>
      <c r="BQ22" s="2"/>
    </row>
    <row r="23" spans="2:69" ht="12">
      <c r="B23" t="s">
        <v>64</v>
      </c>
      <c r="W23" s="1"/>
      <c r="X23" s="1"/>
      <c r="Y23" s="2"/>
      <c r="Z23" s="2"/>
      <c r="AA23" s="2"/>
      <c r="AB23" s="2"/>
      <c r="AC23" s="2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R23" s="1"/>
      <c r="AS23" s="1"/>
      <c r="AT23" s="1"/>
      <c r="AU23" s="1"/>
      <c r="AV23" s="1"/>
      <c r="AW23" s="2"/>
      <c r="AX23" s="2"/>
      <c r="AZ23" s="2"/>
      <c r="BC23" s="1"/>
      <c r="BD23" s="1"/>
      <c r="BE23" s="1"/>
      <c r="BF23" s="1"/>
      <c r="BG23" s="1"/>
      <c r="BH23" s="2"/>
      <c r="BI23" s="2"/>
      <c r="BJ23" s="2"/>
      <c r="BK23" s="2"/>
      <c r="BL23" s="2"/>
      <c r="BO23" s="1"/>
      <c r="BP23" s="1"/>
      <c r="BQ23" s="2"/>
    </row>
    <row r="24" spans="23:69" ht="12">
      <c r="W24" s="1"/>
      <c r="X24" s="1"/>
      <c r="Y24" s="2"/>
      <c r="Z24" s="2"/>
      <c r="AA24" s="2"/>
      <c r="AB24" s="2"/>
      <c r="AC24" s="2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R24" s="1"/>
      <c r="AS24" s="1"/>
      <c r="AT24" s="1"/>
      <c r="AU24" s="1"/>
      <c r="AV24" s="1"/>
      <c r="AW24" s="2"/>
      <c r="AX24" s="2"/>
      <c r="AZ24" s="2"/>
      <c r="BC24" s="1"/>
      <c r="BD24" s="1"/>
      <c r="BE24" s="1"/>
      <c r="BF24" s="1"/>
      <c r="BG24" s="1"/>
      <c r="BH24" s="2"/>
      <c r="BI24" s="2"/>
      <c r="BJ24" s="2"/>
      <c r="BK24" s="2"/>
      <c r="BL24" s="2"/>
      <c r="BO24" s="1"/>
      <c r="BP24" s="1"/>
      <c r="BQ24" s="2"/>
    </row>
    <row r="25" spans="2:69" ht="12">
      <c r="B25" t="s">
        <v>82</v>
      </c>
      <c r="C25">
        <v>29.1</v>
      </c>
      <c r="D25">
        <v>460</v>
      </c>
      <c r="E25">
        <f>(C25*D25)/170</f>
        <v>78.74117647058823</v>
      </c>
      <c r="F25">
        <f>((E25^0.5)+2)/10</f>
        <v>1.087362251116128</v>
      </c>
      <c r="H25" s="1">
        <v>0.4375</v>
      </c>
      <c r="W25" s="1">
        <f>SUM(V25-T25)</f>
        <v>0</v>
      </c>
      <c r="X25" s="1">
        <f>SUM(V25-U25)</f>
        <v>0</v>
      </c>
      <c r="Y25" s="2"/>
      <c r="Z25" s="2"/>
      <c r="AA25" s="6">
        <f>(W25*F25)</f>
        <v>0</v>
      </c>
      <c r="AB25" s="6">
        <f>(X25*F25)</f>
        <v>0</v>
      </c>
      <c r="AC25" s="2"/>
      <c r="AF25" s="1">
        <v>0.5416666666666666</v>
      </c>
      <c r="AG25" s="1">
        <v>0.5579976851851852</v>
      </c>
      <c r="AH25" s="1"/>
      <c r="AI25" s="1">
        <f>SUM(AH25-AF25)</f>
        <v>-0.5416666666666666</v>
      </c>
      <c r="AJ25" s="1">
        <f>SUM(AH25-AG25)</f>
        <v>-0.5579976851851852</v>
      </c>
      <c r="AK25" s="2"/>
      <c r="AL25" s="2"/>
      <c r="AM25" s="2"/>
      <c r="AN25" s="2"/>
      <c r="AO25" s="2"/>
      <c r="AP25" s="2"/>
      <c r="AR25" s="1">
        <v>0.5625</v>
      </c>
      <c r="AS25" s="1">
        <v>0.5638888888888889</v>
      </c>
      <c r="AT25" s="1"/>
      <c r="AU25" s="1">
        <f>SUM(AT25-AR25)</f>
        <v>-0.5625</v>
      </c>
      <c r="AV25" s="1">
        <f>SUM(AT25-AS25)</f>
        <v>-0.5638888888888889</v>
      </c>
      <c r="AW25" s="2" t="s">
        <v>85</v>
      </c>
      <c r="AX25" s="2"/>
      <c r="AY25" s="6">
        <f>(F25*AU25)</f>
        <v>-0.611641266252822</v>
      </c>
      <c r="AZ25" s="2"/>
      <c r="BA25" s="6">
        <f>(F25*AV25)</f>
        <v>-0.6131514916015944</v>
      </c>
      <c r="BC25" s="1"/>
      <c r="BD25" s="1"/>
      <c r="BE25" s="1"/>
      <c r="BF25" s="1"/>
      <c r="BG25" s="1"/>
      <c r="BH25" s="2"/>
      <c r="BI25" s="2"/>
      <c r="BJ25" s="2"/>
      <c r="BK25" s="2"/>
      <c r="BL25" s="2"/>
      <c r="BO25" s="1"/>
      <c r="BP25" s="1"/>
      <c r="BQ25" s="2"/>
    </row>
    <row r="26" spans="2:72" ht="12">
      <c r="B26" t="s">
        <v>65</v>
      </c>
      <c r="C26">
        <v>24.8</v>
      </c>
      <c r="D26">
        <v>320</v>
      </c>
      <c r="E26">
        <f>(C26*D26)/170</f>
        <v>46.68235294117647</v>
      </c>
      <c r="F26">
        <f>((E26^0.5)+2)/10</f>
        <v>0.8832448531908342</v>
      </c>
      <c r="H26" s="1">
        <v>0.4375</v>
      </c>
      <c r="I26" s="1">
        <v>0.4381944444444445</v>
      </c>
      <c r="J26" s="1">
        <v>0.5861111111111111</v>
      </c>
      <c r="K26" s="1">
        <f>SUM(J26-H26)</f>
        <v>0.14861111111111114</v>
      </c>
      <c r="L26" s="1">
        <f>SUM(J26-I26)</f>
        <v>0.14791666666666664</v>
      </c>
      <c r="M26" s="2">
        <v>1</v>
      </c>
      <c r="O26" s="6">
        <f>SUM(K26*F26)</f>
        <v>0.1312599990158601</v>
      </c>
      <c r="P26" s="6">
        <f>(F26*L26)</f>
        <v>0.13064663453447753</v>
      </c>
      <c r="T26" s="7">
        <v>0.4375</v>
      </c>
      <c r="U26" s="7">
        <v>0.4410648148148148</v>
      </c>
      <c r="V26" s="7">
        <v>0.5476851851851852</v>
      </c>
      <c r="W26" s="1">
        <f>SUM(V26-T26)</f>
        <v>0.11018518518518516</v>
      </c>
      <c r="X26" s="1">
        <f>SUM(V26-U26)</f>
        <v>0.10662037037037037</v>
      </c>
      <c r="Y26" s="2"/>
      <c r="Z26" s="2"/>
      <c r="AA26" s="6">
        <f>(W26*F26)</f>
        <v>0.09732049771269376</v>
      </c>
      <c r="AB26" s="6">
        <f>(X26*F26)</f>
        <v>0.09417189337493015</v>
      </c>
      <c r="AC26" s="2"/>
      <c r="AF26" s="1">
        <v>0.5416666666666666</v>
      </c>
      <c r="AG26" s="1">
        <v>0.5422685185185185</v>
      </c>
      <c r="AH26" s="1">
        <v>0.6878356481481481</v>
      </c>
      <c r="AI26" s="1">
        <f>SUM(AH26-AF26)</f>
        <v>0.1461689814814815</v>
      </c>
      <c r="AJ26" s="1">
        <f>SUM(AH26-AG26)</f>
        <v>0.1455671296296296</v>
      </c>
      <c r="AK26" s="2">
        <v>2</v>
      </c>
      <c r="AL26" s="2"/>
      <c r="AM26" s="6">
        <f>(AI26*F26)</f>
        <v>0.1291030005896649</v>
      </c>
      <c r="AN26" s="6">
        <f>(AJ26*F26)</f>
        <v>0.12857141803913333</v>
      </c>
      <c r="AO26" s="2"/>
      <c r="AP26" s="2"/>
      <c r="AR26" s="1">
        <v>0.5625</v>
      </c>
      <c r="AS26" s="1">
        <v>0.5625347222222222</v>
      </c>
      <c r="AT26" s="1">
        <v>0.6588888888888889</v>
      </c>
      <c r="AU26" s="1">
        <f>SUM(AT26-AR26)</f>
        <v>0.09638888888888886</v>
      </c>
      <c r="AV26" s="1">
        <f>SUM(AT26-AS26)</f>
        <v>0.09635416666666663</v>
      </c>
      <c r="AW26" s="2">
        <v>2</v>
      </c>
      <c r="AX26" s="2"/>
      <c r="AY26" s="6">
        <f>(F26*AU26)</f>
        <v>0.08513499001589427</v>
      </c>
      <c r="AZ26" s="2"/>
      <c r="BA26" s="6">
        <f>(F26*AV26)</f>
        <v>0.08510432179182514</v>
      </c>
      <c r="BC26" s="1">
        <v>0.4583333333333333</v>
      </c>
      <c r="BD26" s="1">
        <v>0.45798611111111115</v>
      </c>
      <c r="BE26" s="1"/>
      <c r="BF26" s="1"/>
      <c r="BG26" s="1"/>
      <c r="BH26" s="2">
        <v>1</v>
      </c>
      <c r="BI26" s="2"/>
      <c r="BJ26" s="6">
        <f>(BF26*F26)</f>
        <v>0</v>
      </c>
      <c r="BK26" s="6">
        <f>(BG26*F26)</f>
        <v>0</v>
      </c>
      <c r="BL26" s="2"/>
      <c r="BO26" s="1"/>
      <c r="BP26" s="1">
        <f>SUM(BG26+AJ26+L26+X26)</f>
        <v>0.4001041666666666</v>
      </c>
      <c r="BQ26" s="2">
        <f>SUM(BH26+M26+Y26+AK26+AW26)</f>
        <v>6</v>
      </c>
      <c r="BS26" s="6">
        <f>(BO26*F26)</f>
        <v>0</v>
      </c>
      <c r="BT26" s="6">
        <f>(BP26*F26)</f>
        <v>0.353389945948541</v>
      </c>
    </row>
    <row r="27" spans="2:72" ht="12">
      <c r="B27" t="s">
        <v>80</v>
      </c>
      <c r="C27">
        <v>8</v>
      </c>
      <c r="D27">
        <v>65</v>
      </c>
      <c r="E27">
        <f>(C27*D27)/170</f>
        <v>3.0588235294117645</v>
      </c>
      <c r="F27">
        <f>((E27^0.5)+2)/10</f>
        <v>0.3748949264390412</v>
      </c>
      <c r="H27" s="1">
        <v>0.4479166666666667</v>
      </c>
      <c r="I27" s="1">
        <v>0.4368055555555555</v>
      </c>
      <c r="J27" s="1">
        <v>0.6659722222222222</v>
      </c>
      <c r="K27" s="1">
        <f>SUM(J27-H27)</f>
        <v>0.2180555555555555</v>
      </c>
      <c r="L27" s="1">
        <f>SUM(J27-I27)</f>
        <v>0.22916666666666669</v>
      </c>
      <c r="M27" s="2">
        <v>2</v>
      </c>
      <c r="O27" s="6"/>
      <c r="P27" s="6"/>
      <c r="T27" s="7">
        <v>0.4479166666666667</v>
      </c>
      <c r="U27" s="7">
        <v>0.45118055555555553</v>
      </c>
      <c r="V27" s="7">
        <v>0.5601967592592593</v>
      </c>
      <c r="W27" s="1">
        <f>SUM(V27-T27)</f>
        <v>0.11228009259259258</v>
      </c>
      <c r="X27" s="1">
        <f>SUM(V27-U27)</f>
        <v>0.10901620370370374</v>
      </c>
      <c r="Y27" s="2"/>
      <c r="Z27" s="2"/>
      <c r="AA27" s="6">
        <f>(W27*F27)</f>
        <v>0.042093237053068736</v>
      </c>
      <c r="AB27" s="6">
        <f>(X27*F27)</f>
        <v>0.04086962166816355</v>
      </c>
      <c r="AC27" s="2"/>
      <c r="AF27" s="1">
        <v>0.5520833333333334</v>
      </c>
      <c r="AG27" s="1"/>
      <c r="AH27" s="1">
        <v>0.6934837962962962</v>
      </c>
      <c r="AI27" s="1">
        <f>SUM(AH27-AF27)</f>
        <v>0.14140046296296283</v>
      </c>
      <c r="AJ27" s="1">
        <f>SUM(AH27-AG27)</f>
        <v>0.6934837962962962</v>
      </c>
      <c r="AK27" s="2">
        <v>1</v>
      </c>
      <c r="AL27" s="2"/>
      <c r="AM27" s="6"/>
      <c r="AN27" s="6"/>
      <c r="AO27" s="2"/>
      <c r="AP27" s="2"/>
      <c r="AR27" s="1">
        <v>0.5729166666666666</v>
      </c>
      <c r="AS27" s="1">
        <v>0.5730324074074075</v>
      </c>
      <c r="AT27" s="1">
        <v>0.6565162037037037</v>
      </c>
      <c r="AU27" s="1">
        <f>SUM(AT27-AR27)</f>
        <v>0.08359953703703704</v>
      </c>
      <c r="AV27" s="1">
        <f>SUM(AT27-AS27)</f>
        <v>0.08348379629629621</v>
      </c>
      <c r="AW27" s="2">
        <v>1</v>
      </c>
      <c r="AX27" s="2"/>
      <c r="AY27" s="6">
        <f>(F27*AU27)</f>
        <v>0.031341042287837906</v>
      </c>
      <c r="AZ27" s="2"/>
      <c r="BA27" s="6">
        <f>(F27*AV27)</f>
        <v>0.031297651671351866</v>
      </c>
      <c r="BC27" s="1">
        <v>0.46875</v>
      </c>
      <c r="BD27" s="1">
        <v>0.47453703703703703</v>
      </c>
      <c r="BE27" s="1"/>
      <c r="BF27" s="1"/>
      <c r="BG27" s="1"/>
      <c r="BH27" s="2">
        <v>2</v>
      </c>
      <c r="BI27" s="2"/>
      <c r="BJ27" s="6">
        <f>(BF27*F27)</f>
        <v>0</v>
      </c>
      <c r="BK27" s="6">
        <f>(BG27*F27)</f>
        <v>0</v>
      </c>
      <c r="BL27" s="2"/>
      <c r="BO27" s="1"/>
      <c r="BP27" s="1">
        <f>SUM(BG27+AJ27+L27+X27)</f>
        <v>1.0316666666666665</v>
      </c>
      <c r="BQ27" s="2">
        <f>SUM(BH27+M27+Y27+AK27+AW27)</f>
        <v>6</v>
      </c>
      <c r="BS27" s="6">
        <f>(BO27*F27)</f>
        <v>0</v>
      </c>
      <c r="BT27" s="6">
        <f>(BP27*F27)</f>
        <v>0.3867665991096108</v>
      </c>
    </row>
    <row r="28" spans="15:72" ht="12">
      <c r="O28" s="6"/>
      <c r="P28" s="6"/>
      <c r="W28" s="1"/>
      <c r="X28" s="1"/>
      <c r="Y28" s="2"/>
      <c r="Z28" s="2"/>
      <c r="AA28" s="6"/>
      <c r="AB28" s="6"/>
      <c r="AC28" s="2"/>
      <c r="AF28" s="1"/>
      <c r="AG28" s="1"/>
      <c r="AH28" s="1"/>
      <c r="AI28" s="1"/>
      <c r="AJ28" s="1"/>
      <c r="AK28" s="2"/>
      <c r="AL28" s="2"/>
      <c r="AM28" s="6"/>
      <c r="AN28" s="6"/>
      <c r="AO28" s="2"/>
      <c r="AP28" s="2"/>
      <c r="AR28" s="1"/>
      <c r="AS28" s="1"/>
      <c r="AT28" s="1"/>
      <c r="AU28" s="1"/>
      <c r="AV28" s="1"/>
      <c r="AW28" s="2"/>
      <c r="AX28" s="2"/>
      <c r="AZ28" s="2"/>
      <c r="BC28" s="1"/>
      <c r="BD28" s="1"/>
      <c r="BE28" s="1"/>
      <c r="BF28" s="1"/>
      <c r="BG28" s="1"/>
      <c r="BH28" s="2"/>
      <c r="BI28" s="2"/>
      <c r="BJ28" s="6"/>
      <c r="BK28" s="6"/>
      <c r="BL28" s="2"/>
      <c r="BO28" s="1"/>
      <c r="BP28" s="1"/>
      <c r="BQ28" s="2"/>
      <c r="BS28" s="6"/>
      <c r="BT28" s="6"/>
    </row>
    <row r="29" spans="15:72" ht="12">
      <c r="O29" s="6"/>
      <c r="P29" s="6"/>
      <c r="W29" s="1"/>
      <c r="X29" s="1"/>
      <c r="Y29" s="2"/>
      <c r="Z29" s="2"/>
      <c r="AA29" s="6"/>
      <c r="AB29" s="6"/>
      <c r="AC29" s="2"/>
      <c r="AF29" s="1"/>
      <c r="AG29" s="1"/>
      <c r="AH29" s="1"/>
      <c r="AI29" s="1"/>
      <c r="AJ29" s="1"/>
      <c r="AK29" s="2"/>
      <c r="AL29" s="2"/>
      <c r="AM29" s="6"/>
      <c r="AN29" s="6"/>
      <c r="AO29" s="2"/>
      <c r="AP29" s="2"/>
      <c r="AR29" s="1"/>
      <c r="AS29" s="1"/>
      <c r="AT29" s="1"/>
      <c r="AU29" s="1"/>
      <c r="AV29" s="1"/>
      <c r="AW29" s="2"/>
      <c r="AX29" s="2"/>
      <c r="AZ29" s="2"/>
      <c r="BC29" s="1"/>
      <c r="BD29" s="1"/>
      <c r="BE29" s="1"/>
      <c r="BF29" s="1"/>
      <c r="BG29" s="1"/>
      <c r="BH29" s="2"/>
      <c r="BI29" s="2"/>
      <c r="BJ29" s="6"/>
      <c r="BK29" s="6"/>
      <c r="BL29" s="2"/>
      <c r="BO29" s="1"/>
      <c r="BP29" s="1"/>
      <c r="BQ29" s="2"/>
      <c r="BS29" s="6"/>
      <c r="BT29" s="6"/>
    </row>
    <row r="30" spans="23:69" ht="12">
      <c r="W30" s="1"/>
      <c r="X30" s="1"/>
      <c r="Y30" s="2"/>
      <c r="Z30" s="2"/>
      <c r="AA30" s="2"/>
      <c r="AB30" s="2"/>
      <c r="AC30" s="2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R30" s="1"/>
      <c r="AS30" s="1"/>
      <c r="AT30" s="1"/>
      <c r="AU30" s="1"/>
      <c r="AV30" s="1"/>
      <c r="AW30" s="2"/>
      <c r="AX30" s="2"/>
      <c r="AZ30" s="2"/>
      <c r="BC30" s="1"/>
      <c r="BD30" s="1"/>
      <c r="BE30" s="1"/>
      <c r="BF30" s="1"/>
      <c r="BG30" s="1"/>
      <c r="BH30" s="2"/>
      <c r="BI30" s="2"/>
      <c r="BJ30" s="2"/>
      <c r="BK30" s="2"/>
      <c r="BL30" s="2"/>
      <c r="BO30" s="1"/>
      <c r="BP30" s="1"/>
      <c r="BQ30" s="2"/>
    </row>
    <row r="31" spans="2:69" ht="12">
      <c r="B31" s="5" t="s">
        <v>8</v>
      </c>
      <c r="C31" s="5"/>
      <c r="D31" s="5"/>
      <c r="W31" s="1"/>
      <c r="X31" s="1"/>
      <c r="Y31" s="2"/>
      <c r="Z31" s="2"/>
      <c r="AA31" s="2"/>
      <c r="AB31" s="2"/>
      <c r="AC31" s="2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R31" s="1"/>
      <c r="AS31" s="1"/>
      <c r="AT31" s="1"/>
      <c r="AU31" s="1"/>
      <c r="AV31" s="1"/>
      <c r="AW31" s="2"/>
      <c r="AX31" s="2"/>
      <c r="AZ31" s="2"/>
      <c r="BC31" s="1"/>
      <c r="BD31" s="1"/>
      <c r="BE31" s="1"/>
      <c r="BF31" s="1"/>
      <c r="BG31" s="1"/>
      <c r="BH31" s="2"/>
      <c r="BI31" s="2"/>
      <c r="BJ31" s="2"/>
      <c r="BK31" s="2"/>
      <c r="BL31" s="2"/>
      <c r="BO31" s="1"/>
      <c r="BP31" s="1"/>
      <c r="BQ31" s="2"/>
    </row>
    <row r="32" spans="8:69" ht="12"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2" t="s">
        <v>33</v>
      </c>
      <c r="T32" s="7" t="s">
        <v>28</v>
      </c>
      <c r="U32" s="7" t="s">
        <v>29</v>
      </c>
      <c r="V32" s="7" t="s">
        <v>30</v>
      </c>
      <c r="W32" s="1" t="s">
        <v>31</v>
      </c>
      <c r="X32" s="1" t="s">
        <v>32</v>
      </c>
      <c r="Y32" s="2" t="s">
        <v>33</v>
      </c>
      <c r="Z32" s="2"/>
      <c r="AA32" s="2"/>
      <c r="AB32" s="2"/>
      <c r="AC32" s="2"/>
      <c r="AF32" s="1" t="s">
        <v>28</v>
      </c>
      <c r="AG32" s="1" t="s">
        <v>29</v>
      </c>
      <c r="AH32" s="1" t="s">
        <v>30</v>
      </c>
      <c r="AI32" s="1" t="s">
        <v>31</v>
      </c>
      <c r="AJ32" s="1" t="s">
        <v>32</v>
      </c>
      <c r="AK32" s="2" t="s">
        <v>33</v>
      </c>
      <c r="AL32" s="2"/>
      <c r="AM32" s="2"/>
      <c r="AN32" s="2"/>
      <c r="AO32" s="2"/>
      <c r="AP32" s="2"/>
      <c r="AR32" s="1" t="s">
        <v>28</v>
      </c>
      <c r="AS32" s="1" t="s">
        <v>29</v>
      </c>
      <c r="AT32" s="1" t="s">
        <v>30</v>
      </c>
      <c r="AU32" s="1" t="s">
        <v>31</v>
      </c>
      <c r="AV32" s="1" t="s">
        <v>32</v>
      </c>
      <c r="AW32" s="2" t="s">
        <v>33</v>
      </c>
      <c r="AX32" s="2"/>
      <c r="AZ32" s="2"/>
      <c r="BC32" s="1" t="s">
        <v>28</v>
      </c>
      <c r="BD32" s="1" t="s">
        <v>29</v>
      </c>
      <c r="BE32" s="1" t="s">
        <v>30</v>
      </c>
      <c r="BF32" s="1" t="s">
        <v>31</v>
      </c>
      <c r="BG32" s="1" t="s">
        <v>32</v>
      </c>
      <c r="BH32" s="2" t="s">
        <v>33</v>
      </c>
      <c r="BI32" s="2"/>
      <c r="BJ32" s="2"/>
      <c r="BK32" s="2"/>
      <c r="BL32" s="2"/>
      <c r="BO32" s="1"/>
      <c r="BP32" s="1"/>
      <c r="BQ32" s="2"/>
    </row>
    <row r="33" spans="2:72" ht="12">
      <c r="B33" t="s">
        <v>9</v>
      </c>
      <c r="C33">
        <v>16.29</v>
      </c>
      <c r="D33">
        <v>240</v>
      </c>
      <c r="E33">
        <f aca="true" t="shared" si="23" ref="E33:E39">(C33*D33)/170</f>
        <v>22.997647058823528</v>
      </c>
      <c r="F33">
        <f aca="true" t="shared" si="24" ref="F33:F39">((E33^0.5)+2)/10</f>
        <v>0.6795586205963097</v>
      </c>
      <c r="H33" s="1">
        <v>0.4479166666666667</v>
      </c>
      <c r="I33" s="1">
        <v>0.45208333333333334</v>
      </c>
      <c r="J33" s="1">
        <v>0.6395833333333333</v>
      </c>
      <c r="K33" s="1">
        <f aca="true" t="shared" si="25" ref="K33:K39">SUM(J33-H33)</f>
        <v>0.1916666666666666</v>
      </c>
      <c r="L33" s="1">
        <f aca="true" t="shared" si="26" ref="L33:L39">SUM(J33-I33)</f>
        <v>0.18749999999999994</v>
      </c>
      <c r="M33" s="2">
        <v>6</v>
      </c>
      <c r="O33" s="6">
        <f aca="true" t="shared" si="27" ref="O33:O39">SUM(K33*F33)</f>
        <v>0.13024873561429265</v>
      </c>
      <c r="P33" s="6">
        <f aca="true" t="shared" si="28" ref="P33:P39">(F33*L33)</f>
        <v>0.12741724136180801</v>
      </c>
      <c r="T33" s="7">
        <v>0.4479166666666667</v>
      </c>
      <c r="U33" s="7">
        <v>0.4656018518518519</v>
      </c>
      <c r="V33" s="7">
        <v>0.6361111111111112</v>
      </c>
      <c r="W33" s="1">
        <f aca="true" t="shared" si="29" ref="W33:W39">SUM(V33-T33)</f>
        <v>0.1881944444444445</v>
      </c>
      <c r="X33" s="1">
        <f aca="true" t="shared" si="30" ref="X33:X39">SUM(V33-U33)</f>
        <v>0.1705092592592593</v>
      </c>
      <c r="Y33" s="2">
        <v>7</v>
      </c>
      <c r="Z33" s="2"/>
      <c r="AA33" s="6">
        <f aca="true" t="shared" si="31" ref="AA33:AA39">(W33*F33)</f>
        <v>0.12788915707055554</v>
      </c>
      <c r="AB33" s="6">
        <f aca="true" t="shared" si="32" ref="AB33:AB39">(X33*F33)</f>
        <v>0.1158710370211208</v>
      </c>
      <c r="AC33" s="2"/>
      <c r="AF33" s="1">
        <v>0.5520833333333334</v>
      </c>
      <c r="AG33" s="1">
        <v>0.5628587962962963</v>
      </c>
      <c r="AH33" s="1"/>
      <c r="AI33" s="1"/>
      <c r="AJ33" s="1"/>
      <c r="AK33" s="2">
        <v>5</v>
      </c>
      <c r="AL33" s="2"/>
      <c r="AM33" s="6">
        <f aca="true" t="shared" si="33" ref="AM33:AM39">(AI33*F33)</f>
        <v>0</v>
      </c>
      <c r="AN33" s="6">
        <f aca="true" t="shared" si="34" ref="AN33:AN39">(AJ33*F33)</f>
        <v>0</v>
      </c>
      <c r="AO33" s="2"/>
      <c r="AP33" s="2"/>
      <c r="AR33" s="1">
        <v>0.5729166666666666</v>
      </c>
      <c r="AS33" s="1">
        <v>0.5743287037037037</v>
      </c>
      <c r="AT33" s="1">
        <v>0.7184375</v>
      </c>
      <c r="AU33" s="1">
        <f aca="true" t="shared" si="35" ref="AU33:AU39">SUM(AT33-AR33)</f>
        <v>0.14552083333333332</v>
      </c>
      <c r="AV33" s="1">
        <f aca="true" t="shared" si="36" ref="AV33:AV39">SUM(AT33-AS33)</f>
        <v>0.14410879629629625</v>
      </c>
      <c r="AW33" s="2">
        <v>7</v>
      </c>
      <c r="AX33" s="2"/>
      <c r="AY33" s="6">
        <f aca="true" t="shared" si="37" ref="AY33:AY39">(F33*AU33)</f>
        <v>0.09888993676802547</v>
      </c>
      <c r="AZ33" s="2"/>
      <c r="BA33" s="6">
        <f aca="true" t="shared" si="38" ref="BA33:BA39">(F33*AV33)</f>
        <v>0.09793037482690566</v>
      </c>
      <c r="BC33" s="1">
        <v>0.46875</v>
      </c>
      <c r="BD33" s="1">
        <v>0.4703125</v>
      </c>
      <c r="BE33" s="1"/>
      <c r="BF33" s="1"/>
      <c r="BG33" s="1"/>
      <c r="BH33" s="2">
        <v>7</v>
      </c>
      <c r="BI33" s="2"/>
      <c r="BJ33" s="6">
        <f aca="true" t="shared" si="39" ref="BJ33:BJ39">(BF33*F33)</f>
        <v>0</v>
      </c>
      <c r="BK33" s="6">
        <f aca="true" t="shared" si="40" ref="BK33:BK39">(BG33*F33)</f>
        <v>0</v>
      </c>
      <c r="BL33" s="2"/>
      <c r="BO33" s="1">
        <f aca="true" t="shared" si="41" ref="BO33:BO39">SUM(K33+W33+AI33+BF33)</f>
        <v>0.3798611111111111</v>
      </c>
      <c r="BP33" s="1">
        <f aca="true" t="shared" si="42" ref="BP33:BP39">SUM(BG33+AJ33+L33+X33)</f>
        <v>0.35800925925925925</v>
      </c>
      <c r="BQ33" s="2">
        <f aca="true" t="shared" si="43" ref="BQ33:BQ39">SUM(BH33+M33+Y33+AK33+AW33)</f>
        <v>32</v>
      </c>
      <c r="BS33" s="6">
        <f aca="true" t="shared" si="44" ref="BS33:BS39">(BO33*F33)</f>
        <v>0.25813789268484816</v>
      </c>
      <c r="BT33" s="6">
        <f aca="true" t="shared" si="45" ref="BT33:BT39">(BP33*F33)</f>
        <v>0.24328827838292882</v>
      </c>
    </row>
    <row r="34" spans="2:72" ht="12">
      <c r="B34" t="s">
        <v>12</v>
      </c>
      <c r="C34">
        <v>16.07</v>
      </c>
      <c r="D34">
        <v>180</v>
      </c>
      <c r="E34">
        <f t="shared" si="23"/>
        <v>17.01529411764706</v>
      </c>
      <c r="F34">
        <f t="shared" si="24"/>
        <v>0.6124959892853148</v>
      </c>
      <c r="H34" s="1">
        <v>0.4479166666666667</v>
      </c>
      <c r="I34" s="1">
        <v>0.4486111111111111</v>
      </c>
      <c r="J34" s="1">
        <v>0.6180555555555556</v>
      </c>
      <c r="K34" s="1">
        <f t="shared" si="25"/>
        <v>0.1701388888888889</v>
      </c>
      <c r="L34" s="1">
        <f t="shared" si="26"/>
        <v>0.16944444444444445</v>
      </c>
      <c r="M34" s="2">
        <v>3</v>
      </c>
      <c r="O34" s="6">
        <f t="shared" si="27"/>
        <v>0.10420938706590425</v>
      </c>
      <c r="P34" s="6">
        <f t="shared" si="28"/>
        <v>0.10378404262890056</v>
      </c>
      <c r="T34" s="7">
        <v>0.4479166666666667</v>
      </c>
      <c r="U34" s="7">
        <v>0.4494675925925926</v>
      </c>
      <c r="V34" s="7">
        <v>0.5695601851851851</v>
      </c>
      <c r="W34" s="1">
        <f t="shared" si="29"/>
        <v>0.12164351851851846</v>
      </c>
      <c r="X34" s="1">
        <f t="shared" si="30"/>
        <v>0.12009259259259253</v>
      </c>
      <c r="Y34" s="2">
        <v>2</v>
      </c>
      <c r="Z34" s="2"/>
      <c r="AA34" s="6">
        <f t="shared" si="31"/>
        <v>0.07450616721514647</v>
      </c>
      <c r="AB34" s="6">
        <f t="shared" si="32"/>
        <v>0.07355623130583823</v>
      </c>
      <c r="AC34" s="2"/>
      <c r="AF34" s="1">
        <v>0.5520833333333334</v>
      </c>
      <c r="AG34" s="1">
        <v>0.5605439814814815</v>
      </c>
      <c r="AH34" s="1">
        <v>0.7149537037037037</v>
      </c>
      <c r="AI34" s="1">
        <f>SUM(AH34-AF34)</f>
        <v>0.16287037037037033</v>
      </c>
      <c r="AJ34" s="1">
        <f>SUM(AH34-AG34)</f>
        <v>0.15440972222222216</v>
      </c>
      <c r="AK34" s="2">
        <v>1</v>
      </c>
      <c r="AL34" s="2"/>
      <c r="AM34" s="6">
        <f t="shared" si="33"/>
        <v>0.0997574486252656</v>
      </c>
      <c r="AN34" s="6">
        <f t="shared" si="34"/>
        <v>0.09457533556777062</v>
      </c>
      <c r="AO34" s="2"/>
      <c r="AP34" s="2"/>
      <c r="AR34" s="1">
        <v>0.5729166666666666</v>
      </c>
      <c r="AS34" s="1">
        <v>0.5729398148148148</v>
      </c>
      <c r="AT34" s="1">
        <v>0.6847222222222222</v>
      </c>
      <c r="AU34" s="1">
        <f t="shared" si="35"/>
        <v>0.1118055555555556</v>
      </c>
      <c r="AV34" s="1">
        <f t="shared" si="36"/>
        <v>0.11178240740740741</v>
      </c>
      <c r="AW34" s="2">
        <v>3</v>
      </c>
      <c r="AX34" s="2"/>
      <c r="AY34" s="6">
        <f t="shared" si="37"/>
        <v>0.06848045435759426</v>
      </c>
      <c r="AZ34" s="2"/>
      <c r="BA34" s="6">
        <f t="shared" si="38"/>
        <v>0.0684662762096941</v>
      </c>
      <c r="BC34" s="1">
        <v>0.46875</v>
      </c>
      <c r="BD34" s="1">
        <v>0.46934027777777776</v>
      </c>
      <c r="BE34" s="1"/>
      <c r="BF34" s="1"/>
      <c r="BG34" s="1"/>
      <c r="BH34" s="2">
        <v>1</v>
      </c>
      <c r="BI34" s="2"/>
      <c r="BJ34" s="6">
        <f t="shared" si="39"/>
        <v>0</v>
      </c>
      <c r="BK34" s="6">
        <f t="shared" si="40"/>
        <v>0</v>
      </c>
      <c r="BL34" s="2"/>
      <c r="BO34" s="1">
        <f t="shared" si="41"/>
        <v>0.4546527777777777</v>
      </c>
      <c r="BP34" s="1">
        <f t="shared" si="42"/>
        <v>0.44394675925925914</v>
      </c>
      <c r="BQ34" s="2">
        <f t="shared" si="43"/>
        <v>10</v>
      </c>
      <c r="BS34" s="6">
        <f t="shared" si="44"/>
        <v>0.2784730029063163</v>
      </c>
      <c r="BT34" s="6">
        <f t="shared" si="45"/>
        <v>0.2719156095025094</v>
      </c>
    </row>
    <row r="35" spans="2:72" ht="12">
      <c r="B35" t="s">
        <v>13</v>
      </c>
      <c r="C35">
        <v>16.59</v>
      </c>
      <c r="D35">
        <v>218</v>
      </c>
      <c r="E35">
        <f t="shared" si="23"/>
        <v>21.274235294117645</v>
      </c>
      <c r="F35">
        <f t="shared" si="24"/>
        <v>0.6612400166303618</v>
      </c>
      <c r="H35" s="1">
        <v>0.4479166666666667</v>
      </c>
      <c r="I35" s="1">
        <v>0.4472222222222222</v>
      </c>
      <c r="J35" s="1">
        <v>0.7055555555555556</v>
      </c>
      <c r="K35" s="1">
        <f t="shared" si="25"/>
        <v>0.2576388888888889</v>
      </c>
      <c r="L35" s="1">
        <f t="shared" si="26"/>
        <v>0.2583333333333334</v>
      </c>
      <c r="M35" s="2">
        <v>7</v>
      </c>
      <c r="O35" s="6">
        <f t="shared" si="27"/>
        <v>0.17036114317351683</v>
      </c>
      <c r="P35" s="6">
        <f t="shared" si="28"/>
        <v>0.17082033762951018</v>
      </c>
      <c r="T35" s="7">
        <v>0.4479166666666667</v>
      </c>
      <c r="U35" s="7">
        <v>0.4510185185185185</v>
      </c>
      <c r="V35" s="7">
        <v>0.5807291666666666</v>
      </c>
      <c r="W35" s="1">
        <f t="shared" si="29"/>
        <v>0.13281249999999994</v>
      </c>
      <c r="X35" s="1">
        <f t="shared" si="30"/>
        <v>0.12971064814814814</v>
      </c>
      <c r="Y35" s="2">
        <v>3</v>
      </c>
      <c r="Z35" s="2"/>
      <c r="AA35" s="6">
        <f t="shared" si="31"/>
        <v>0.08782093970871989</v>
      </c>
      <c r="AB35" s="6">
        <f t="shared" si="32"/>
        <v>0.08576987113861649</v>
      </c>
      <c r="AC35" s="2"/>
      <c r="AF35" s="1">
        <v>0.5520833333333334</v>
      </c>
      <c r="AG35" s="1"/>
      <c r="AH35" s="1"/>
      <c r="AI35" s="1"/>
      <c r="AJ35" s="1"/>
      <c r="AK35" s="2">
        <v>5</v>
      </c>
      <c r="AL35" s="2"/>
      <c r="AM35" s="6">
        <f t="shared" si="33"/>
        <v>0</v>
      </c>
      <c r="AN35" s="6">
        <f t="shared" si="34"/>
        <v>0</v>
      </c>
      <c r="AO35" s="2"/>
      <c r="AP35" s="2"/>
      <c r="AR35" s="1">
        <v>0.5729166666666666</v>
      </c>
      <c r="AS35" s="1">
        <v>0.5743287037037037</v>
      </c>
      <c r="AT35" s="1">
        <v>0.6990856481481481</v>
      </c>
      <c r="AU35" s="1">
        <f t="shared" si="35"/>
        <v>0.12616898148148148</v>
      </c>
      <c r="AV35" s="1">
        <f t="shared" si="36"/>
        <v>0.1247569444444444</v>
      </c>
      <c r="AW35" s="2">
        <v>5</v>
      </c>
      <c r="AX35" s="2"/>
      <c r="AY35" s="6">
        <f t="shared" si="37"/>
        <v>0.08342797941305062</v>
      </c>
      <c r="AZ35" s="2"/>
      <c r="BA35" s="6">
        <f t="shared" si="38"/>
        <v>0.08249428401919755</v>
      </c>
      <c r="BC35" s="1">
        <v>0.46875</v>
      </c>
      <c r="BD35" s="1">
        <v>0.4726388888888889</v>
      </c>
      <c r="BE35" s="1"/>
      <c r="BF35" s="1"/>
      <c r="BG35" s="1"/>
      <c r="BH35" s="2">
        <v>5</v>
      </c>
      <c r="BI35" s="2"/>
      <c r="BJ35" s="6">
        <f t="shared" si="39"/>
        <v>0</v>
      </c>
      <c r="BK35" s="6">
        <f t="shared" si="40"/>
        <v>0</v>
      </c>
      <c r="BL35" s="2"/>
      <c r="BO35" s="1">
        <f t="shared" si="41"/>
        <v>0.39045138888888886</v>
      </c>
      <c r="BP35" s="1">
        <f t="shared" si="42"/>
        <v>0.38804398148148156</v>
      </c>
      <c r="BQ35" s="2">
        <f t="shared" si="43"/>
        <v>25</v>
      </c>
      <c r="BS35" s="6">
        <f t="shared" si="44"/>
        <v>0.2581820828822367</v>
      </c>
      <c r="BT35" s="6">
        <f t="shared" si="45"/>
        <v>0.25659020876812666</v>
      </c>
    </row>
    <row r="36" spans="2:72" ht="12">
      <c r="B36" t="s">
        <v>14</v>
      </c>
      <c r="C36">
        <v>20.54</v>
      </c>
      <c r="D36">
        <v>264.5</v>
      </c>
      <c r="E36">
        <f t="shared" si="23"/>
        <v>31.957823529411765</v>
      </c>
      <c r="F36">
        <f t="shared" si="24"/>
        <v>0.7653125111777712</v>
      </c>
      <c r="H36" s="1">
        <v>0.4479166666666667</v>
      </c>
      <c r="I36" s="1">
        <v>0.4486111111111111</v>
      </c>
      <c r="J36" s="1">
        <v>0.6243055555555556</v>
      </c>
      <c r="K36" s="1">
        <f t="shared" si="25"/>
        <v>0.17638888888888887</v>
      </c>
      <c r="L36" s="1">
        <f t="shared" si="26"/>
        <v>0.17569444444444443</v>
      </c>
      <c r="M36" s="2">
        <v>4</v>
      </c>
      <c r="O36" s="6">
        <f t="shared" si="27"/>
        <v>0.1349926234994124</v>
      </c>
      <c r="P36" s="6">
        <f t="shared" si="28"/>
        <v>0.1344611564777612</v>
      </c>
      <c r="T36" s="7">
        <v>0.4479166666666667</v>
      </c>
      <c r="U36" s="7">
        <v>0.45208333333333334</v>
      </c>
      <c r="V36" s="7">
        <v>0.5558680555555555</v>
      </c>
      <c r="W36" s="1">
        <f t="shared" si="29"/>
        <v>0.10795138888888883</v>
      </c>
      <c r="X36" s="1">
        <f t="shared" si="30"/>
        <v>0.10378472222222218</v>
      </c>
      <c r="Y36" s="2">
        <v>6</v>
      </c>
      <c r="Z36" s="2"/>
      <c r="AA36" s="6">
        <f t="shared" si="31"/>
        <v>0.08261654851568366</v>
      </c>
      <c r="AB36" s="6">
        <f t="shared" si="32"/>
        <v>0.0794277463857763</v>
      </c>
      <c r="AC36" s="2"/>
      <c r="AF36" s="1">
        <v>0.5520833333333334</v>
      </c>
      <c r="AG36" s="1">
        <v>0.5628587962962963</v>
      </c>
      <c r="AH36" s="1"/>
      <c r="AI36" s="1"/>
      <c r="AJ36" s="1"/>
      <c r="AK36" s="2">
        <v>5</v>
      </c>
      <c r="AL36" s="2"/>
      <c r="AM36" s="6">
        <f t="shared" si="33"/>
        <v>0</v>
      </c>
      <c r="AN36" s="6">
        <f t="shared" si="34"/>
        <v>0</v>
      </c>
      <c r="AO36" s="2"/>
      <c r="AP36" s="2"/>
      <c r="AR36" s="1">
        <v>0.5729166666666666</v>
      </c>
      <c r="AS36" s="1">
        <v>0.5739583333333333</v>
      </c>
      <c r="AT36" s="1">
        <v>0.701574074074074</v>
      </c>
      <c r="AU36" s="1">
        <f t="shared" si="35"/>
        <v>0.1286574074074074</v>
      </c>
      <c r="AV36" s="1">
        <f t="shared" si="36"/>
        <v>0.12761574074074067</v>
      </c>
      <c r="AW36" s="2">
        <v>6</v>
      </c>
      <c r="AX36" s="2"/>
      <c r="AY36" s="6">
        <f t="shared" si="37"/>
        <v>0.09846312354458453</v>
      </c>
      <c r="AZ36" s="2"/>
      <c r="BA36" s="6">
        <f t="shared" si="38"/>
        <v>0.09766592301210765</v>
      </c>
      <c r="BC36" s="1">
        <v>0.46875</v>
      </c>
      <c r="BD36" s="1">
        <v>0.4711921296296296</v>
      </c>
      <c r="BE36" s="1"/>
      <c r="BF36" s="1"/>
      <c r="BG36" s="1"/>
      <c r="BH36" s="2">
        <v>6</v>
      </c>
      <c r="BI36" s="2"/>
      <c r="BJ36" s="6">
        <f t="shared" si="39"/>
        <v>0</v>
      </c>
      <c r="BK36" s="6">
        <f t="shared" si="40"/>
        <v>0</v>
      </c>
      <c r="BL36" s="2"/>
      <c r="BO36" s="1">
        <f t="shared" si="41"/>
        <v>0.2843402777777777</v>
      </c>
      <c r="BP36" s="1">
        <f t="shared" si="42"/>
        <v>0.2794791666666666</v>
      </c>
      <c r="BQ36" s="2">
        <f t="shared" si="43"/>
        <v>27</v>
      </c>
      <c r="BS36" s="6">
        <f t="shared" si="44"/>
        <v>0.21760917201509608</v>
      </c>
      <c r="BT36" s="6">
        <f t="shared" si="45"/>
        <v>0.21388890286353748</v>
      </c>
    </row>
    <row r="37" spans="2:72" ht="12">
      <c r="B37" t="s">
        <v>79</v>
      </c>
      <c r="C37">
        <v>19</v>
      </c>
      <c r="D37">
        <v>210</v>
      </c>
      <c r="E37">
        <f t="shared" si="23"/>
        <v>23.470588235294116</v>
      </c>
      <c r="F37">
        <f t="shared" si="24"/>
        <v>0.6844645315737171</v>
      </c>
      <c r="H37" s="1">
        <v>0.4479166666666667</v>
      </c>
      <c r="I37" s="1">
        <v>0.4486111111111111</v>
      </c>
      <c r="J37" s="1">
        <v>0.6069444444444444</v>
      </c>
      <c r="K37" s="1">
        <f t="shared" si="25"/>
        <v>0.1590277777777777</v>
      </c>
      <c r="L37" s="1">
        <f t="shared" si="26"/>
        <v>0.15833333333333327</v>
      </c>
      <c r="M37" s="2">
        <v>1</v>
      </c>
      <c r="O37" s="6">
        <f t="shared" si="27"/>
        <v>0.10884887342387581</v>
      </c>
      <c r="P37" s="6">
        <f t="shared" si="28"/>
        <v>0.10837355083250516</v>
      </c>
      <c r="T37" s="7">
        <v>0.4479166666666667</v>
      </c>
      <c r="U37" s="7">
        <v>0.45125</v>
      </c>
      <c r="V37" s="7">
        <v>0.5655092592592593</v>
      </c>
      <c r="W37" s="1">
        <f t="shared" si="29"/>
        <v>0.11759259259259264</v>
      </c>
      <c r="X37" s="1">
        <f t="shared" si="30"/>
        <v>0.11425925925925934</v>
      </c>
      <c r="Y37" s="2">
        <v>1</v>
      </c>
      <c r="Z37" s="2"/>
      <c r="AA37" s="6">
        <f t="shared" si="31"/>
        <v>0.08048795880542788</v>
      </c>
      <c r="AB37" s="6">
        <f t="shared" si="32"/>
        <v>0.07820641036684885</v>
      </c>
      <c r="AC37" s="2"/>
      <c r="AF37" s="1">
        <v>0.5520833333333334</v>
      </c>
      <c r="AG37" s="1">
        <v>0.5573611111111111</v>
      </c>
      <c r="AH37" s="1"/>
      <c r="AI37" s="1"/>
      <c r="AJ37" s="1"/>
      <c r="AK37" s="2">
        <v>5</v>
      </c>
      <c r="AL37" s="2"/>
      <c r="AM37" s="6">
        <f t="shared" si="33"/>
        <v>0</v>
      </c>
      <c r="AN37" s="6">
        <f t="shared" si="34"/>
        <v>0</v>
      </c>
      <c r="AO37" s="2"/>
      <c r="AP37" s="2"/>
      <c r="AR37" s="1">
        <v>0.5729166666666666</v>
      </c>
      <c r="AS37" s="1">
        <v>0.5732638888888889</v>
      </c>
      <c r="AT37" s="1">
        <v>0.68125</v>
      </c>
      <c r="AU37" s="1">
        <f t="shared" si="35"/>
        <v>0.10833333333333339</v>
      </c>
      <c r="AV37" s="1">
        <f t="shared" si="36"/>
        <v>0.10798611111111112</v>
      </c>
      <c r="AW37" s="2">
        <v>1</v>
      </c>
      <c r="AX37" s="2"/>
      <c r="AY37" s="6">
        <f t="shared" si="37"/>
        <v>0.0741503242538194</v>
      </c>
      <c r="AZ37" s="2"/>
      <c r="BA37" s="6">
        <f t="shared" si="38"/>
        <v>0.07391266295813403</v>
      </c>
      <c r="BC37" s="1">
        <v>0.46875</v>
      </c>
      <c r="BD37" s="1">
        <v>0.46912037037037035</v>
      </c>
      <c r="BE37" s="1"/>
      <c r="BF37" s="1"/>
      <c r="BG37" s="1"/>
      <c r="BH37" s="2">
        <v>3</v>
      </c>
      <c r="BI37" s="2"/>
      <c r="BJ37" s="6">
        <f t="shared" si="39"/>
        <v>0</v>
      </c>
      <c r="BK37" s="6">
        <f t="shared" si="40"/>
        <v>0</v>
      </c>
      <c r="BL37" s="2"/>
      <c r="BO37" s="1">
        <f t="shared" si="41"/>
        <v>0.27662037037037035</v>
      </c>
      <c r="BP37" s="1">
        <f t="shared" si="42"/>
        <v>0.2725925925925926</v>
      </c>
      <c r="BQ37" s="2">
        <f t="shared" si="43"/>
        <v>11</v>
      </c>
      <c r="BS37" s="6">
        <f t="shared" si="44"/>
        <v>0.18933683222930367</v>
      </c>
      <c r="BT37" s="6">
        <f t="shared" si="45"/>
        <v>0.18657996119935402</v>
      </c>
    </row>
    <row r="38" spans="2:72" ht="12">
      <c r="B38" t="s">
        <v>78</v>
      </c>
      <c r="C38">
        <v>18</v>
      </c>
      <c r="D38">
        <v>240</v>
      </c>
      <c r="E38">
        <f>(C38*D38)/170</f>
        <v>25.41176470588235</v>
      </c>
      <c r="F38">
        <f t="shared" si="24"/>
        <v>0.7041008302500835</v>
      </c>
      <c r="H38" s="1">
        <v>0.4479166666666667</v>
      </c>
      <c r="I38" s="1">
        <v>0.4486111111111111</v>
      </c>
      <c r="J38" s="1">
        <v>0.6180555555555556</v>
      </c>
      <c r="K38" s="1">
        <f t="shared" si="25"/>
        <v>0.1701388888888889</v>
      </c>
      <c r="L38" s="1">
        <f t="shared" si="26"/>
        <v>0.16944444444444445</v>
      </c>
      <c r="M38" s="2">
        <v>2</v>
      </c>
      <c r="O38" s="6">
        <f t="shared" si="27"/>
        <v>0.11979493292449338</v>
      </c>
      <c r="P38" s="6">
        <f t="shared" si="28"/>
        <v>0.11930597401459749</v>
      </c>
      <c r="T38" s="7">
        <v>0.4479166666666667</v>
      </c>
      <c r="U38" s="7">
        <v>0.4516319444444445</v>
      </c>
      <c r="V38" s="7">
        <v>0.544224537037037</v>
      </c>
      <c r="W38" s="1">
        <f t="shared" si="29"/>
        <v>0.09630787037037031</v>
      </c>
      <c r="X38" s="1">
        <f t="shared" si="30"/>
        <v>0.0925925925925925</v>
      </c>
      <c r="Y38" s="2">
        <v>4</v>
      </c>
      <c r="Z38" s="2"/>
      <c r="AA38" s="6">
        <f t="shared" si="31"/>
        <v>0.06781045148739515</v>
      </c>
      <c r="AB38" s="6">
        <f t="shared" si="32"/>
        <v>0.06519452131945211</v>
      </c>
      <c r="AC38" s="2"/>
      <c r="AF38" s="1">
        <v>0.5520833333333334</v>
      </c>
      <c r="AG38" s="1">
        <v>0.5784259259259259</v>
      </c>
      <c r="AH38" s="1"/>
      <c r="AI38" s="1"/>
      <c r="AJ38" s="1"/>
      <c r="AK38" s="2">
        <v>5</v>
      </c>
      <c r="AL38" s="2"/>
      <c r="AM38" s="6"/>
      <c r="AN38" s="6">
        <f t="shared" si="34"/>
        <v>0</v>
      </c>
      <c r="AO38" s="2"/>
      <c r="AP38" s="2"/>
      <c r="AR38" s="1">
        <v>0.5729166666666666</v>
      </c>
      <c r="AS38" s="1">
        <v>0.5740277777777778</v>
      </c>
      <c r="AT38" s="1">
        <v>0.6862268518518518</v>
      </c>
      <c r="AU38" s="1">
        <f t="shared" si="35"/>
        <v>0.11331018518518521</v>
      </c>
      <c r="AV38" s="1">
        <f t="shared" si="36"/>
        <v>0.11219907407407403</v>
      </c>
      <c r="AW38" s="2">
        <v>4</v>
      </c>
      <c r="AX38" s="2"/>
      <c r="AY38" s="6">
        <f t="shared" si="37"/>
        <v>0.07978179546467962</v>
      </c>
      <c r="AZ38" s="2"/>
      <c r="BA38" s="6">
        <f t="shared" si="38"/>
        <v>0.07899946120884614</v>
      </c>
      <c r="BC38" s="1">
        <v>0.46875</v>
      </c>
      <c r="BD38" s="1">
        <v>0.47361111111111115</v>
      </c>
      <c r="BE38" s="1"/>
      <c r="BF38" s="1"/>
      <c r="BG38" s="1"/>
      <c r="BH38" s="2">
        <v>4</v>
      </c>
      <c r="BI38" s="2"/>
      <c r="BJ38" s="6">
        <f t="shared" si="39"/>
        <v>0</v>
      </c>
      <c r="BK38" s="6">
        <f t="shared" si="40"/>
        <v>0</v>
      </c>
      <c r="BL38" s="2"/>
      <c r="BO38" s="1">
        <f t="shared" si="41"/>
        <v>0.2664467592592592</v>
      </c>
      <c r="BP38" s="1">
        <f t="shared" si="42"/>
        <v>0.26203703703703696</v>
      </c>
      <c r="BQ38" s="2">
        <f t="shared" si="43"/>
        <v>19</v>
      </c>
      <c r="BS38" s="6">
        <f t="shared" si="44"/>
        <v>0.18760538441188854</v>
      </c>
      <c r="BT38" s="6">
        <f t="shared" si="45"/>
        <v>0.1845004953340496</v>
      </c>
    </row>
    <row r="39" spans="2:72" ht="12">
      <c r="B39" t="s">
        <v>18</v>
      </c>
      <c r="C39">
        <v>16.5</v>
      </c>
      <c r="D39">
        <v>170</v>
      </c>
      <c r="E39">
        <f t="shared" si="23"/>
        <v>16.5</v>
      </c>
      <c r="F39">
        <f t="shared" si="24"/>
        <v>0.6062019202317981</v>
      </c>
      <c r="H39" s="1">
        <v>0.4479166666666667</v>
      </c>
      <c r="I39" s="1">
        <v>0.4479166666666667</v>
      </c>
      <c r="J39" s="1">
        <v>0.625</v>
      </c>
      <c r="K39" s="1">
        <f t="shared" si="25"/>
        <v>0.17708333333333331</v>
      </c>
      <c r="L39" s="1">
        <f t="shared" si="26"/>
        <v>0.17708333333333331</v>
      </c>
      <c r="M39" s="2">
        <v>5</v>
      </c>
      <c r="O39" s="6">
        <f t="shared" si="27"/>
        <v>0.10734825670771424</v>
      </c>
      <c r="P39" s="6">
        <f t="shared" si="28"/>
        <v>0.10734825670771424</v>
      </c>
      <c r="T39" s="7">
        <v>0.4479166666666667</v>
      </c>
      <c r="U39" s="7">
        <v>0.44995370370370374</v>
      </c>
      <c r="V39" s="7">
        <v>0.590462962962963</v>
      </c>
      <c r="W39" s="1">
        <f t="shared" si="29"/>
        <v>0.14254629629629628</v>
      </c>
      <c r="X39" s="1">
        <f t="shared" si="30"/>
        <v>0.14050925925925922</v>
      </c>
      <c r="Y39" s="2">
        <v>5</v>
      </c>
      <c r="Z39" s="2"/>
      <c r="AA39" s="6">
        <f t="shared" si="31"/>
        <v>0.08641183853674565</v>
      </c>
      <c r="AB39" s="6">
        <f t="shared" si="32"/>
        <v>0.0851769827733105</v>
      </c>
      <c r="AC39" s="2"/>
      <c r="AF39" s="1">
        <v>0.5520833333333334</v>
      </c>
      <c r="AG39" s="1">
        <v>0.5576851851851852</v>
      </c>
      <c r="AH39" s="1"/>
      <c r="AI39" s="1"/>
      <c r="AJ39" s="1"/>
      <c r="AK39" s="2">
        <v>5</v>
      </c>
      <c r="AL39" s="2"/>
      <c r="AM39" s="6">
        <f t="shared" si="33"/>
        <v>0</v>
      </c>
      <c r="AN39" s="6">
        <f t="shared" si="34"/>
        <v>0</v>
      </c>
      <c r="AO39" s="2"/>
      <c r="AP39" s="2"/>
      <c r="AR39" s="1">
        <v>0.5729166666666666</v>
      </c>
      <c r="AS39" s="1">
        <v>0.5730671296296296</v>
      </c>
      <c r="AT39" s="1">
        <v>0.6820023148148149</v>
      </c>
      <c r="AU39" s="1">
        <f t="shared" si="35"/>
        <v>0.10908564814814825</v>
      </c>
      <c r="AV39" s="1">
        <f t="shared" si="36"/>
        <v>0.1089351851851853</v>
      </c>
      <c r="AW39" s="2">
        <v>2</v>
      </c>
      <c r="AX39" s="2"/>
      <c r="AY39" s="6">
        <f t="shared" si="37"/>
        <v>0.06612792937713775</v>
      </c>
      <c r="AZ39" s="2"/>
      <c r="BA39" s="6">
        <f t="shared" si="38"/>
        <v>0.06603671844006585</v>
      </c>
      <c r="BC39" s="1">
        <v>0.46875</v>
      </c>
      <c r="BD39" s="1">
        <v>0.46890046296296295</v>
      </c>
      <c r="BE39" s="1"/>
      <c r="BF39" s="1"/>
      <c r="BG39" s="1"/>
      <c r="BH39" s="2">
        <v>2</v>
      </c>
      <c r="BI39" s="2"/>
      <c r="BJ39" s="6">
        <f t="shared" si="39"/>
        <v>0</v>
      </c>
      <c r="BK39" s="6">
        <f t="shared" si="40"/>
        <v>0</v>
      </c>
      <c r="BL39" s="2"/>
      <c r="BO39" s="1">
        <f t="shared" si="41"/>
        <v>0.3196296296296296</v>
      </c>
      <c r="BP39" s="1">
        <f t="shared" si="42"/>
        <v>0.31759259259259254</v>
      </c>
      <c r="BQ39" s="2">
        <f t="shared" si="43"/>
        <v>19</v>
      </c>
      <c r="BS39" s="6">
        <f t="shared" si="44"/>
        <v>0.1937600952444599</v>
      </c>
      <c r="BT39" s="6">
        <f t="shared" si="45"/>
        <v>0.19252523948102473</v>
      </c>
    </row>
    <row r="40" spans="23:69" ht="12">
      <c r="W40" s="1"/>
      <c r="X40" s="1"/>
      <c r="Y40" s="2"/>
      <c r="Z40" s="2"/>
      <c r="AA40" s="2"/>
      <c r="AB40" s="2"/>
      <c r="AC40" s="2"/>
      <c r="AF40" s="1"/>
      <c r="AG40" s="1"/>
      <c r="AH40" s="1"/>
      <c r="AI40" s="1"/>
      <c r="AJ40" s="1"/>
      <c r="AK40" s="2"/>
      <c r="AL40" s="2"/>
      <c r="AM40" s="2"/>
      <c r="AN40" s="2"/>
      <c r="AO40" s="2"/>
      <c r="AP40" s="2"/>
      <c r="AR40" s="1"/>
      <c r="AS40" s="1"/>
      <c r="AT40" s="1"/>
      <c r="AU40" s="1"/>
      <c r="AV40" s="1"/>
      <c r="AW40" s="2"/>
      <c r="AX40" s="2"/>
      <c r="AZ40" s="2"/>
      <c r="BC40" s="1"/>
      <c r="BD40" s="1"/>
      <c r="BE40" s="1"/>
      <c r="BF40" s="1"/>
      <c r="BG40" s="1"/>
      <c r="BH40" s="2"/>
      <c r="BI40" s="2"/>
      <c r="BJ40" s="2"/>
      <c r="BK40" s="2"/>
      <c r="BL40" s="2"/>
      <c r="BO40" s="1"/>
      <c r="BP40" s="1"/>
      <c r="BQ40" s="2"/>
    </row>
    <row r="41" spans="23:69" ht="12">
      <c r="W41" s="1"/>
      <c r="X41" s="1"/>
      <c r="Y41" s="2"/>
      <c r="Z41" s="2"/>
      <c r="AA41" s="2"/>
      <c r="AB41" s="2"/>
      <c r="AC41" s="2"/>
      <c r="AF41" s="1"/>
      <c r="AG41" s="1"/>
      <c r="AH41" s="1"/>
      <c r="AI41" s="1"/>
      <c r="AJ41" s="1"/>
      <c r="AK41" s="2"/>
      <c r="AL41" s="2"/>
      <c r="AM41" s="2"/>
      <c r="AN41" s="2"/>
      <c r="AO41" s="2"/>
      <c r="AP41" s="2"/>
      <c r="AR41" s="1"/>
      <c r="AS41" s="1"/>
      <c r="AT41" s="1"/>
      <c r="AU41" s="1"/>
      <c r="AV41" s="1"/>
      <c r="AW41" s="2"/>
      <c r="AX41" s="2"/>
      <c r="AZ41" s="2"/>
      <c r="BC41" s="1"/>
      <c r="BD41" s="1"/>
      <c r="BE41" s="1"/>
      <c r="BF41" s="1"/>
      <c r="BG41" s="1"/>
      <c r="BH41" s="2"/>
      <c r="BI41" s="2"/>
      <c r="BJ41" s="2"/>
      <c r="BK41" s="2"/>
      <c r="BL41" s="2"/>
      <c r="BO41" s="1"/>
      <c r="BP41" s="1"/>
      <c r="BQ41" s="2"/>
    </row>
    <row r="42" spans="23:69" ht="12">
      <c r="W42" s="1"/>
      <c r="X42" s="1"/>
      <c r="Y42" s="2"/>
      <c r="Z42" s="2"/>
      <c r="AA42" s="2"/>
      <c r="AB42" s="2"/>
      <c r="AC42" s="2"/>
      <c r="AF42" s="1"/>
      <c r="AG42" s="1"/>
      <c r="AH42" s="1"/>
      <c r="AI42" s="1"/>
      <c r="AJ42" s="1"/>
      <c r="AK42" s="2"/>
      <c r="AL42" s="2"/>
      <c r="AM42" s="2"/>
      <c r="AN42" s="2"/>
      <c r="AO42" s="2"/>
      <c r="AP42" s="2"/>
      <c r="AR42" s="1"/>
      <c r="AS42" s="1"/>
      <c r="AT42" s="1"/>
      <c r="AU42" s="1"/>
      <c r="AV42" s="1"/>
      <c r="AW42" s="2"/>
      <c r="AX42" s="2"/>
      <c r="AZ42" s="2"/>
      <c r="BC42" s="1"/>
      <c r="BD42" s="1"/>
      <c r="BE42" s="1"/>
      <c r="BF42" s="1"/>
      <c r="BG42" s="1"/>
      <c r="BH42" s="2"/>
      <c r="BI42" s="2"/>
      <c r="BJ42" s="2"/>
      <c r="BK42" s="2"/>
      <c r="BL42" s="2"/>
      <c r="BO42" s="1"/>
      <c r="BP42" s="1"/>
      <c r="BQ42" s="2"/>
    </row>
    <row r="43" spans="2:69" ht="12">
      <c r="B43" s="5" t="s">
        <v>19</v>
      </c>
      <c r="C43" s="5"/>
      <c r="D43" s="5"/>
      <c r="W43" s="1"/>
      <c r="X43" s="1"/>
      <c r="Y43" s="2"/>
      <c r="Z43" s="2"/>
      <c r="AA43" s="2"/>
      <c r="AB43" s="2"/>
      <c r="AC43" s="2"/>
      <c r="AF43" s="1"/>
      <c r="AG43" s="1"/>
      <c r="AH43" s="1"/>
      <c r="AI43" s="1"/>
      <c r="AJ43" s="1"/>
      <c r="AK43" s="2"/>
      <c r="AL43" s="2"/>
      <c r="AM43" s="2"/>
      <c r="AN43" s="2"/>
      <c r="AO43" s="2"/>
      <c r="AP43" s="2"/>
      <c r="AR43" s="1"/>
      <c r="AS43" s="1"/>
      <c r="AT43" s="1"/>
      <c r="AU43" s="1"/>
      <c r="AV43" s="1"/>
      <c r="AW43" s="2"/>
      <c r="AX43" s="2"/>
      <c r="AZ43" s="2"/>
      <c r="BC43" s="1"/>
      <c r="BD43" s="1"/>
      <c r="BE43" s="1"/>
      <c r="BF43" s="1"/>
      <c r="BG43" s="1"/>
      <c r="BH43" s="2"/>
      <c r="BI43" s="2"/>
      <c r="BJ43" s="2"/>
      <c r="BK43" s="2"/>
      <c r="BL43" s="2"/>
      <c r="BO43" s="1"/>
      <c r="BP43" s="1"/>
      <c r="BQ43" s="2"/>
    </row>
    <row r="44" spans="8:69" ht="12"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2" t="s">
        <v>33</v>
      </c>
      <c r="T44" s="7" t="s">
        <v>28</v>
      </c>
      <c r="U44" s="7" t="s">
        <v>29</v>
      </c>
      <c r="V44" s="7" t="s">
        <v>30</v>
      </c>
      <c r="W44" s="1" t="s">
        <v>31</v>
      </c>
      <c r="X44" s="1" t="s">
        <v>32</v>
      </c>
      <c r="Y44" s="2" t="s">
        <v>33</v>
      </c>
      <c r="Z44" s="2"/>
      <c r="AA44" s="2"/>
      <c r="AB44" s="2"/>
      <c r="AC44" s="2"/>
      <c r="AF44" s="1" t="s">
        <v>28</v>
      </c>
      <c r="AG44" s="1" t="s">
        <v>29</v>
      </c>
      <c r="AH44" s="1" t="s">
        <v>30</v>
      </c>
      <c r="AI44" s="1" t="s">
        <v>31</v>
      </c>
      <c r="AJ44" s="1" t="s">
        <v>32</v>
      </c>
      <c r="AK44" s="2" t="s">
        <v>33</v>
      </c>
      <c r="AL44" s="2"/>
      <c r="AM44" s="2"/>
      <c r="AN44" s="2"/>
      <c r="AO44" s="2"/>
      <c r="AP44" s="2"/>
      <c r="AR44" s="1" t="s">
        <v>28</v>
      </c>
      <c r="AS44" s="1" t="s">
        <v>29</v>
      </c>
      <c r="AT44" s="1" t="s">
        <v>30</v>
      </c>
      <c r="AU44" s="1" t="s">
        <v>31</v>
      </c>
      <c r="AV44" s="1" t="s">
        <v>32</v>
      </c>
      <c r="AW44" s="2" t="s">
        <v>33</v>
      </c>
      <c r="AX44" s="2"/>
      <c r="AZ44" s="2"/>
      <c r="BC44" s="1" t="s">
        <v>28</v>
      </c>
      <c r="BD44" s="1" t="s">
        <v>29</v>
      </c>
      <c r="BE44" s="1" t="s">
        <v>30</v>
      </c>
      <c r="BF44" s="1" t="s">
        <v>31</v>
      </c>
      <c r="BG44" s="1" t="s">
        <v>32</v>
      </c>
      <c r="BH44" s="2" t="s">
        <v>33</v>
      </c>
      <c r="BI44" s="2"/>
      <c r="BJ44" s="2"/>
      <c r="BK44" s="2"/>
      <c r="BL44" s="2"/>
      <c r="BO44" s="1"/>
      <c r="BP44" s="1"/>
      <c r="BQ44" s="2"/>
    </row>
    <row r="45" spans="2:72" ht="12">
      <c r="B45" t="s">
        <v>84</v>
      </c>
      <c r="T45" s="7">
        <v>0.4479166666666667</v>
      </c>
      <c r="U45" s="7">
        <v>0.45291666666666663</v>
      </c>
      <c r="V45" s="7">
        <v>0.5923379629629629</v>
      </c>
      <c r="W45" s="1">
        <f aca="true" t="shared" si="46" ref="W45:W50">SUM(V45-T45)</f>
        <v>0.14442129629629624</v>
      </c>
      <c r="X45" s="1">
        <f aca="true" t="shared" si="47" ref="X45:X50">SUM(V45-U45)</f>
        <v>0.1394212962962963</v>
      </c>
      <c r="Y45" s="2">
        <v>4</v>
      </c>
      <c r="Z45" s="2"/>
      <c r="AA45" s="2"/>
      <c r="AB45" s="2"/>
      <c r="AC45" s="2"/>
      <c r="AF45" s="1">
        <v>0.5520833333333334</v>
      </c>
      <c r="AG45" s="1"/>
      <c r="AH45" s="1"/>
      <c r="AI45" s="1"/>
      <c r="AJ45" s="1"/>
      <c r="AK45" s="2"/>
      <c r="AL45" s="2"/>
      <c r="AM45" s="2"/>
      <c r="AN45" s="2"/>
      <c r="AO45" s="2"/>
      <c r="AP45" s="2"/>
      <c r="AR45" s="1">
        <v>0.5729166666666666</v>
      </c>
      <c r="AS45" s="1">
        <v>0.5745370370370371</v>
      </c>
      <c r="AT45" s="1">
        <v>0.68625</v>
      </c>
      <c r="AU45" s="1">
        <f aca="true" t="shared" si="48" ref="AU45:AU50">SUM(AT45-AR45)</f>
        <v>0.1133333333333334</v>
      </c>
      <c r="AV45" s="1">
        <f aca="true" t="shared" si="49" ref="AV45:AV50">SUM(AT45-AS45)</f>
        <v>0.11171296296296296</v>
      </c>
      <c r="AW45" s="2">
        <v>2</v>
      </c>
      <c r="AX45" s="2"/>
      <c r="AY45" s="6">
        <f aca="true" t="shared" si="50" ref="AY45:AY50">(F45*AU45)</f>
        <v>0</v>
      </c>
      <c r="AZ45" s="2"/>
      <c r="BA45" s="6">
        <f aca="true" t="shared" si="51" ref="BA45:BA50">(F45*AV45)</f>
        <v>0</v>
      </c>
      <c r="BC45" s="1">
        <v>0.46875</v>
      </c>
      <c r="BD45" s="1">
        <v>0.4746527777777778</v>
      </c>
      <c r="BE45" s="1"/>
      <c r="BF45" s="1"/>
      <c r="BG45" s="1"/>
      <c r="BH45" s="2">
        <v>4</v>
      </c>
      <c r="BI45" s="2"/>
      <c r="BJ45" s="6">
        <f aca="true" t="shared" si="52" ref="BJ45:BJ50">(BF45*F45)</f>
        <v>0</v>
      </c>
      <c r="BK45" s="6">
        <f aca="true" t="shared" si="53" ref="BK45:BK50">(BG45*F45)</f>
        <v>0</v>
      </c>
      <c r="BL45" s="2"/>
      <c r="BO45" s="1">
        <f aca="true" t="shared" si="54" ref="BO45:BO50">SUM(K45+W45+AI45+BF45)</f>
        <v>0.14442129629629624</v>
      </c>
      <c r="BP45" s="1">
        <f aca="true" t="shared" si="55" ref="BP45:BP50">SUM(BG45+AJ45+L45+X45)</f>
        <v>0.1394212962962963</v>
      </c>
      <c r="BQ45" s="2"/>
      <c r="BS45" s="6">
        <f aca="true" t="shared" si="56" ref="BS45:BS50">(BO45*F45)</f>
        <v>0</v>
      </c>
      <c r="BT45" s="6">
        <f aca="true" t="shared" si="57" ref="BT45:BT50">(BP45*F45)</f>
        <v>0</v>
      </c>
    </row>
    <row r="46" spans="2:72" ht="12">
      <c r="B46" t="s">
        <v>22</v>
      </c>
      <c r="C46">
        <v>14.9</v>
      </c>
      <c r="D46">
        <v>180</v>
      </c>
      <c r="E46">
        <f>(C46*D46)/170</f>
        <v>15.776470588235295</v>
      </c>
      <c r="F46">
        <f>((E46^0.5)+2)/10</f>
        <v>0.5971960547165001</v>
      </c>
      <c r="H46" s="1">
        <v>0.4479166666666667</v>
      </c>
      <c r="I46" s="1">
        <v>0.4486111111111111</v>
      </c>
      <c r="J46" s="1">
        <v>0.61875</v>
      </c>
      <c r="K46" s="1">
        <f>SUM(J46-H46)</f>
        <v>0.17083333333333334</v>
      </c>
      <c r="L46" s="1">
        <f>SUM(J46-I46)</f>
        <v>0.1701388888888889</v>
      </c>
      <c r="M46" s="2">
        <v>1</v>
      </c>
      <c r="O46" s="6">
        <f>SUM(K46*F46)</f>
        <v>0.10202099268073543</v>
      </c>
      <c r="P46" s="6">
        <f>(F46*L46)</f>
        <v>0.10160627319829342</v>
      </c>
      <c r="T46" s="7">
        <v>0.4479166666666667</v>
      </c>
      <c r="U46" s="7">
        <v>0.4510416666666666</v>
      </c>
      <c r="V46" s="7">
        <v>0.575462962962963</v>
      </c>
      <c r="W46" s="1">
        <f t="shared" si="46"/>
        <v>0.12754629629629627</v>
      </c>
      <c r="X46" s="1">
        <f t="shared" si="47"/>
        <v>0.12442129629629634</v>
      </c>
      <c r="Y46" s="2">
        <v>3</v>
      </c>
      <c r="Z46" s="2"/>
      <c r="AA46" s="6">
        <f>(W46*F46)</f>
        <v>0.07617014494184987</v>
      </c>
      <c r="AB46" s="6">
        <f>(X46*F46)</f>
        <v>0.07430390727086085</v>
      </c>
      <c r="AC46" s="2"/>
      <c r="AF46" s="1">
        <v>0.5520833333333334</v>
      </c>
      <c r="AG46" s="1">
        <v>0.5687268518518519</v>
      </c>
      <c r="AH46" s="1"/>
      <c r="AI46" s="1"/>
      <c r="AJ46" s="1"/>
      <c r="AK46" s="2"/>
      <c r="AL46" s="2"/>
      <c r="AM46" s="6">
        <f>(AI46*F46)</f>
        <v>0</v>
      </c>
      <c r="AN46" s="6">
        <f>(AJ46*F46)</f>
        <v>0</v>
      </c>
      <c r="AO46" s="2"/>
      <c r="AP46" s="2"/>
      <c r="AR46" s="1">
        <v>0.5729166666666666</v>
      </c>
      <c r="AS46" s="1">
        <v>0.5740277777777778</v>
      </c>
      <c r="AT46" s="1">
        <v>0.6895138888888889</v>
      </c>
      <c r="AU46" s="1">
        <f t="shared" si="48"/>
        <v>0.11659722222222224</v>
      </c>
      <c r="AV46" s="1">
        <f t="shared" si="49"/>
        <v>0.11548611111111107</v>
      </c>
      <c r="AW46" s="2">
        <v>3</v>
      </c>
      <c r="AX46" s="2"/>
      <c r="AY46" s="6">
        <f t="shared" si="50"/>
        <v>0.06963140110201416</v>
      </c>
      <c r="AZ46" s="2"/>
      <c r="BA46" s="6">
        <f t="shared" si="51"/>
        <v>0.06896784993010689</v>
      </c>
      <c r="BC46" s="1">
        <v>0.46875</v>
      </c>
      <c r="BD46" s="1">
        <v>0.46987268518518516</v>
      </c>
      <c r="BE46" s="1"/>
      <c r="BF46" s="1"/>
      <c r="BG46" s="1"/>
      <c r="BH46" s="2">
        <v>3</v>
      </c>
      <c r="BI46" s="2"/>
      <c r="BJ46" s="6">
        <f t="shared" si="52"/>
        <v>0</v>
      </c>
      <c r="BK46" s="6">
        <f t="shared" si="53"/>
        <v>0</v>
      </c>
      <c r="BL46" s="2"/>
      <c r="BO46" s="1">
        <f t="shared" si="54"/>
        <v>0.2983796296296296</v>
      </c>
      <c r="BP46" s="1">
        <f t="shared" si="55"/>
        <v>0.29456018518518523</v>
      </c>
      <c r="BQ46" s="2">
        <f>SUM(BH46+M46+Y46+AK46+AW46)</f>
        <v>10</v>
      </c>
      <c r="BS46" s="6">
        <f t="shared" si="56"/>
        <v>0.17819113762258532</v>
      </c>
      <c r="BT46" s="6">
        <f t="shared" si="57"/>
        <v>0.17591018046915427</v>
      </c>
    </row>
    <row r="47" spans="2:72" ht="12">
      <c r="B47" t="s">
        <v>23</v>
      </c>
      <c r="C47">
        <v>14.62</v>
      </c>
      <c r="D47">
        <v>145</v>
      </c>
      <c r="E47">
        <f>(C47*D47)/170</f>
        <v>12.47</v>
      </c>
      <c r="F47">
        <f>((E47^0.5)+2)/10</f>
        <v>0.5531288716601915</v>
      </c>
      <c r="H47" s="1">
        <v>0.4479166666666667</v>
      </c>
      <c r="J47" s="1" t="s">
        <v>85</v>
      </c>
      <c r="O47" s="6">
        <f>SUM(K47*F47)</f>
        <v>0</v>
      </c>
      <c r="P47" s="6">
        <f>(F47*L47)</f>
        <v>0</v>
      </c>
      <c r="W47" s="1"/>
      <c r="X47" s="1"/>
      <c r="Y47" s="2"/>
      <c r="Z47" s="2"/>
      <c r="AA47" s="6">
        <f>(W47*F47)</f>
        <v>0</v>
      </c>
      <c r="AB47" s="6">
        <f>(X47*F47)</f>
        <v>0</v>
      </c>
      <c r="AC47" s="2"/>
      <c r="AF47" s="1">
        <v>0.5520833333333334</v>
      </c>
      <c r="AG47" s="1">
        <v>0.5885416666666666</v>
      </c>
      <c r="AH47" s="1"/>
      <c r="AI47" s="1"/>
      <c r="AJ47" s="1"/>
      <c r="AK47" s="2"/>
      <c r="AL47" s="2"/>
      <c r="AM47" s="6">
        <f>(AI47*F47)</f>
        <v>0</v>
      </c>
      <c r="AN47" s="6">
        <f>(AJ47*F47)</f>
        <v>0</v>
      </c>
      <c r="AO47" s="2"/>
      <c r="AP47" s="2"/>
      <c r="AR47" s="1">
        <v>0.5729166666666666</v>
      </c>
      <c r="AS47" s="1">
        <v>0.5736111111111112</v>
      </c>
      <c r="AT47" s="1"/>
      <c r="AU47" s="1"/>
      <c r="AV47" s="1"/>
      <c r="AW47" s="2" t="s">
        <v>85</v>
      </c>
      <c r="AX47" s="2"/>
      <c r="AY47" s="6">
        <f t="shared" si="50"/>
        <v>0</v>
      </c>
      <c r="AZ47" s="2"/>
      <c r="BA47" s="6">
        <f t="shared" si="51"/>
        <v>0</v>
      </c>
      <c r="BC47" s="1">
        <v>0.46875</v>
      </c>
      <c r="BD47" s="1">
        <v>0.4753125</v>
      </c>
      <c r="BE47" s="1"/>
      <c r="BF47" s="1"/>
      <c r="BG47" s="1"/>
      <c r="BH47" s="2" t="s">
        <v>85</v>
      </c>
      <c r="BI47" s="2"/>
      <c r="BJ47" s="6">
        <f t="shared" si="52"/>
        <v>0</v>
      </c>
      <c r="BK47" s="6">
        <f t="shared" si="53"/>
        <v>0</v>
      </c>
      <c r="BL47" s="2"/>
      <c r="BO47" s="1">
        <f t="shared" si="54"/>
        <v>0</v>
      </c>
      <c r="BP47" s="1">
        <f t="shared" si="55"/>
        <v>0</v>
      </c>
      <c r="BQ47" s="2" t="e">
        <f>SUM(BH47+M47+Y47+AK47+AW47)</f>
        <v>#VALUE!</v>
      </c>
      <c r="BS47" s="6">
        <f t="shared" si="56"/>
        <v>0</v>
      </c>
      <c r="BT47" s="6">
        <f t="shared" si="57"/>
        <v>0</v>
      </c>
    </row>
    <row r="48" spans="2:72" ht="12">
      <c r="B48" t="s">
        <v>24</v>
      </c>
      <c r="C48">
        <v>16.07</v>
      </c>
      <c r="D48">
        <v>183</v>
      </c>
      <c r="E48">
        <f>(C48*D48)/170</f>
        <v>17.298882352941177</v>
      </c>
      <c r="F48">
        <f>((E48^0.5)+2)/10</f>
        <v>0.6159192512127947</v>
      </c>
      <c r="H48" s="1">
        <v>0.4479166666666667</v>
      </c>
      <c r="I48" s="1">
        <v>0.4486111111111111</v>
      </c>
      <c r="J48" s="1" t="s">
        <v>85</v>
      </c>
      <c r="O48" s="6">
        <f>SUM(K48*F48)</f>
        <v>0</v>
      </c>
      <c r="P48" s="6">
        <f>(F48*L48)</f>
        <v>0</v>
      </c>
      <c r="W48" s="1"/>
      <c r="X48" s="1"/>
      <c r="Y48" s="2"/>
      <c r="Z48" s="2"/>
      <c r="AA48" s="6">
        <f>(W48*F48)</f>
        <v>0</v>
      </c>
      <c r="AB48" s="6">
        <f>(X48*F48)</f>
        <v>0</v>
      </c>
      <c r="AC48" s="2"/>
      <c r="AF48" s="1">
        <v>0.5520833333333334</v>
      </c>
      <c r="AG48" s="1"/>
      <c r="AH48" s="1"/>
      <c r="AI48" s="1"/>
      <c r="AJ48" s="1"/>
      <c r="AK48" s="2"/>
      <c r="AL48" s="2"/>
      <c r="AM48" s="6">
        <f>(AI48*F48)</f>
        <v>0</v>
      </c>
      <c r="AN48" s="6">
        <f>(AJ48*F48)</f>
        <v>0</v>
      </c>
      <c r="AO48" s="2"/>
      <c r="AP48" s="2"/>
      <c r="AR48" s="1"/>
      <c r="AS48" s="1"/>
      <c r="AT48" s="1"/>
      <c r="AU48" s="1"/>
      <c r="AV48" s="1"/>
      <c r="AW48" s="2" t="s">
        <v>85</v>
      </c>
      <c r="AX48" s="2"/>
      <c r="AY48" s="6">
        <f t="shared" si="50"/>
        <v>0</v>
      </c>
      <c r="AZ48" s="2"/>
      <c r="BA48" s="6">
        <f t="shared" si="51"/>
        <v>0</v>
      </c>
      <c r="BC48" s="1">
        <v>0.46875</v>
      </c>
      <c r="BD48" s="1">
        <v>0.4693865740740741</v>
      </c>
      <c r="BE48" s="1"/>
      <c r="BF48" s="1"/>
      <c r="BG48" s="1"/>
      <c r="BH48" s="2" t="s">
        <v>85</v>
      </c>
      <c r="BI48" s="2"/>
      <c r="BJ48" s="6">
        <f t="shared" si="52"/>
        <v>0</v>
      </c>
      <c r="BK48" s="6">
        <f t="shared" si="53"/>
        <v>0</v>
      </c>
      <c r="BL48" s="2"/>
      <c r="BO48" s="1">
        <f t="shared" si="54"/>
        <v>0</v>
      </c>
      <c r="BP48" s="1">
        <f t="shared" si="55"/>
        <v>0</v>
      </c>
      <c r="BQ48" s="2" t="e">
        <f>SUM(BH48+M48+Y48+AK48+AW48)</f>
        <v>#VALUE!</v>
      </c>
      <c r="BS48" s="6">
        <f t="shared" si="56"/>
        <v>0</v>
      </c>
      <c r="BT48" s="6">
        <f t="shared" si="57"/>
        <v>0</v>
      </c>
    </row>
    <row r="49" spans="2:72" ht="12">
      <c r="B49" t="s">
        <v>25</v>
      </c>
      <c r="C49">
        <v>14.7</v>
      </c>
      <c r="D49">
        <v>135</v>
      </c>
      <c r="E49">
        <f>(C49*D49)/170</f>
        <v>11.673529411764706</v>
      </c>
      <c r="F49">
        <f>((E49^0.5)+2)/10</f>
        <v>0.5416654710643835</v>
      </c>
      <c r="H49" s="1">
        <v>0.4479166666666667</v>
      </c>
      <c r="I49" s="1">
        <v>0.4486111111111111</v>
      </c>
      <c r="J49" s="1">
        <v>0.6263888888888889</v>
      </c>
      <c r="K49" s="1">
        <f>SUM(J49-H49)</f>
        <v>0.1784722222222222</v>
      </c>
      <c r="L49" s="1">
        <f>SUM(J49-I49)</f>
        <v>0.17777777777777776</v>
      </c>
      <c r="M49" s="2">
        <v>3</v>
      </c>
      <c r="O49" s="6">
        <f>SUM(K49*F49)</f>
        <v>0.09667224032190731</v>
      </c>
      <c r="P49" s="6">
        <f>(F49*L49)</f>
        <v>0.09629608374477927</v>
      </c>
      <c r="T49" s="7">
        <v>0.4479166666666667</v>
      </c>
      <c r="U49" s="7">
        <v>0.450625</v>
      </c>
      <c r="V49" s="7">
        <v>0.5733217592592593</v>
      </c>
      <c r="W49" s="1">
        <f t="shared" si="46"/>
        <v>0.12540509259259264</v>
      </c>
      <c r="X49" s="1">
        <f t="shared" si="47"/>
        <v>0.12269675925925932</v>
      </c>
      <c r="Y49" s="2">
        <v>2</v>
      </c>
      <c r="Z49" s="2"/>
      <c r="AA49" s="6">
        <f>(W49*F49)</f>
        <v>0.06792760855303931</v>
      </c>
      <c r="AB49" s="6">
        <f>(X49*F49)</f>
        <v>0.06646059790223996</v>
      </c>
      <c r="AC49" s="2"/>
      <c r="AF49" s="1">
        <v>0.5520833333333334</v>
      </c>
      <c r="AG49" s="1">
        <v>0.5687268518518519</v>
      </c>
      <c r="AH49" s="1"/>
      <c r="AI49" s="1"/>
      <c r="AJ49" s="1"/>
      <c r="AK49" s="2"/>
      <c r="AL49" s="2"/>
      <c r="AM49" s="6">
        <f>(AI49*F49)</f>
        <v>0</v>
      </c>
      <c r="AN49" s="6">
        <f>(AJ49*F49)</f>
        <v>0</v>
      </c>
      <c r="AO49" s="2"/>
      <c r="AP49" s="2"/>
      <c r="AR49" s="1">
        <v>0.5729166666666666</v>
      </c>
      <c r="AS49" s="1">
        <v>0.574386574074074</v>
      </c>
      <c r="AT49" s="1">
        <v>0.689675925925926</v>
      </c>
      <c r="AU49" s="1">
        <f t="shared" si="48"/>
        <v>0.11675925925925934</v>
      </c>
      <c r="AV49" s="1">
        <f t="shared" si="49"/>
        <v>0.11528935185185196</v>
      </c>
      <c r="AW49" s="2">
        <v>4</v>
      </c>
      <c r="AX49" s="2"/>
      <c r="AY49" s="6">
        <f t="shared" si="50"/>
        <v>0.06324445916779518</v>
      </c>
      <c r="AZ49" s="2"/>
      <c r="BA49" s="6">
        <f t="shared" si="51"/>
        <v>0.062448261079540844</v>
      </c>
      <c r="BC49" s="1">
        <v>0.46875</v>
      </c>
      <c r="BD49" s="1">
        <v>0.4693634259259259</v>
      </c>
      <c r="BE49" s="1"/>
      <c r="BF49" s="1"/>
      <c r="BG49" s="1"/>
      <c r="BH49" s="2">
        <v>2</v>
      </c>
      <c r="BI49" s="2"/>
      <c r="BJ49" s="6">
        <f t="shared" si="52"/>
        <v>0</v>
      </c>
      <c r="BK49" s="6">
        <f t="shared" si="53"/>
        <v>0</v>
      </c>
      <c r="BL49" s="2"/>
      <c r="BO49" s="1">
        <f t="shared" si="54"/>
        <v>0.30387731481481484</v>
      </c>
      <c r="BP49" s="1">
        <f t="shared" si="55"/>
        <v>0.3004745370370371</v>
      </c>
      <c r="BQ49" s="2">
        <f>SUM(BH49+M49+Y49+AK49+AW49)</f>
        <v>11</v>
      </c>
      <c r="BS49" s="6">
        <f t="shared" si="56"/>
        <v>0.16459984887494664</v>
      </c>
      <c r="BT49" s="6">
        <f t="shared" si="57"/>
        <v>0.16275668164701923</v>
      </c>
    </row>
    <row r="50" spans="2:72" ht="12">
      <c r="B50" t="s">
        <v>62</v>
      </c>
      <c r="C50">
        <v>14</v>
      </c>
      <c r="D50">
        <v>135</v>
      </c>
      <c r="E50">
        <f>(C50*D50)/170</f>
        <v>11.117647058823529</v>
      </c>
      <c r="F50">
        <f>((E50^0.5)+2)/10</f>
        <v>0.5334313581357268</v>
      </c>
      <c r="H50" s="1">
        <v>0.4479166666666667</v>
      </c>
      <c r="I50" s="1">
        <v>0.4513888888888889</v>
      </c>
      <c r="J50" s="1">
        <v>0.625</v>
      </c>
      <c r="K50" s="1">
        <f>SUM(J50-H50)</f>
        <v>0.17708333333333331</v>
      </c>
      <c r="L50" s="1">
        <f>SUM(J50-I50)</f>
        <v>0.1736111111111111</v>
      </c>
      <c r="M50" s="2">
        <v>2</v>
      </c>
      <c r="O50" s="6">
        <f>SUM(K50*F50)</f>
        <v>0.09446180300320162</v>
      </c>
      <c r="P50" s="6">
        <f>(F50*L50)</f>
        <v>0.09260961078745257</v>
      </c>
      <c r="T50" s="7">
        <v>0.4479166666666667</v>
      </c>
      <c r="U50" s="7">
        <v>0.4493287037037037</v>
      </c>
      <c r="V50" s="7">
        <v>0.5536458333333333</v>
      </c>
      <c r="W50" s="1">
        <f t="shared" si="46"/>
        <v>0.1057291666666666</v>
      </c>
      <c r="X50" s="1">
        <f t="shared" si="47"/>
        <v>0.10431712962962958</v>
      </c>
      <c r="Y50" s="2">
        <v>1</v>
      </c>
      <c r="Z50" s="2"/>
      <c r="AA50" s="6">
        <f>(W50*F50)</f>
        <v>0.05639925296955858</v>
      </c>
      <c r="AB50" s="6">
        <f>(X50*F50)</f>
        <v>0.05564602813515398</v>
      </c>
      <c r="AC50" s="2"/>
      <c r="AF50" s="1">
        <v>0.5520833333333334</v>
      </c>
      <c r="AG50" s="1">
        <v>0.5583333333333333</v>
      </c>
      <c r="AH50" s="1"/>
      <c r="AI50" s="1"/>
      <c r="AJ50" s="1"/>
      <c r="AK50" s="2"/>
      <c r="AL50" s="2"/>
      <c r="AM50" s="6"/>
      <c r="AN50" s="6"/>
      <c r="AO50" s="2"/>
      <c r="AP50" s="2"/>
      <c r="AR50" s="1">
        <v>0.5729166666666666</v>
      </c>
      <c r="AS50" s="1">
        <v>0.5743287037037037</v>
      </c>
      <c r="AT50" s="1">
        <v>0.6737152777777777</v>
      </c>
      <c r="AU50" s="1">
        <f t="shared" si="48"/>
        <v>0.1007986111111111</v>
      </c>
      <c r="AV50" s="1">
        <f t="shared" si="49"/>
        <v>0.09938657407407403</v>
      </c>
      <c r="AW50" s="2">
        <v>1</v>
      </c>
      <c r="AX50" s="2"/>
      <c r="AY50" s="6">
        <f t="shared" si="50"/>
        <v>0.05376914002319496</v>
      </c>
      <c r="AZ50" s="2"/>
      <c r="BA50" s="6">
        <f t="shared" si="51"/>
        <v>0.05301591518879033</v>
      </c>
      <c r="BC50" s="1">
        <v>0.46875</v>
      </c>
      <c r="BD50" s="1">
        <v>0.47256944444444443</v>
      </c>
      <c r="BE50" s="1"/>
      <c r="BF50" s="1"/>
      <c r="BG50" s="1"/>
      <c r="BH50" s="2">
        <v>1</v>
      </c>
      <c r="BI50" s="2"/>
      <c r="BJ50" s="6">
        <f t="shared" si="52"/>
        <v>0</v>
      </c>
      <c r="BK50" s="6">
        <f t="shared" si="53"/>
        <v>0</v>
      </c>
      <c r="BL50" s="2"/>
      <c r="BO50" s="1">
        <f t="shared" si="54"/>
        <v>0.2828124999999999</v>
      </c>
      <c r="BP50" s="1">
        <f t="shared" si="55"/>
        <v>0.2779282407407407</v>
      </c>
      <c r="BQ50" s="2">
        <f>SUM(BH50+M50+Y50+AK50+AW50)</f>
        <v>5</v>
      </c>
      <c r="BS50" s="6">
        <f t="shared" si="56"/>
        <v>0.1508610559727602</v>
      </c>
      <c r="BT50" s="6">
        <f t="shared" si="57"/>
        <v>0.14825563892260654</v>
      </c>
    </row>
    <row r="51" spans="15:72" ht="12">
      <c r="O51" s="6"/>
      <c r="P51" s="6"/>
      <c r="W51" s="1"/>
      <c r="X51" s="1"/>
      <c r="Y51" s="2"/>
      <c r="Z51" s="2"/>
      <c r="AA51" s="6"/>
      <c r="AB51" s="6"/>
      <c r="AC51" s="2"/>
      <c r="AF51" s="1"/>
      <c r="AG51" s="1"/>
      <c r="AH51" s="1"/>
      <c r="AI51" s="1"/>
      <c r="AJ51" s="1"/>
      <c r="AK51" s="2"/>
      <c r="AL51" s="2"/>
      <c r="AM51" s="6"/>
      <c r="AN51" s="6"/>
      <c r="AO51" s="2"/>
      <c r="AP51" s="2"/>
      <c r="AR51" s="1"/>
      <c r="AS51" s="1"/>
      <c r="AT51" s="1"/>
      <c r="AU51" s="1"/>
      <c r="AV51" s="1"/>
      <c r="AW51" s="2"/>
      <c r="AX51" s="2"/>
      <c r="AZ51" s="2"/>
      <c r="BC51" s="1"/>
      <c r="BD51" s="1"/>
      <c r="BE51" s="1"/>
      <c r="BF51" s="1"/>
      <c r="BG51" s="1"/>
      <c r="BH51" s="2"/>
      <c r="BI51" s="2"/>
      <c r="BJ51" s="6"/>
      <c r="BK51" s="6"/>
      <c r="BL51" s="2"/>
      <c r="BO51" s="1"/>
      <c r="BP51" s="1"/>
      <c r="BQ51" s="2"/>
      <c r="BS51" s="6"/>
      <c r="BT51" s="6"/>
    </row>
    <row r="52" ht="12">
      <c r="B52" s="5"/>
    </row>
    <row r="53" ht="12">
      <c r="B53" s="5"/>
    </row>
    <row r="62" spans="8:10" ht="12">
      <c r="H62"/>
      <c r="I62"/>
      <c r="J62"/>
    </row>
    <row r="63" spans="8:10" ht="12">
      <c r="H63"/>
      <c r="I63"/>
      <c r="J63"/>
    </row>
    <row r="64" spans="8:10" ht="12">
      <c r="H64"/>
      <c r="I64"/>
      <c r="J64"/>
    </row>
    <row r="65" spans="8:10" ht="12">
      <c r="H65"/>
      <c r="I65"/>
      <c r="J65"/>
    </row>
    <row r="66" spans="8:10" ht="12">
      <c r="H66"/>
      <c r="I66"/>
      <c r="J66"/>
    </row>
    <row r="67" spans="8:10" ht="12">
      <c r="H67"/>
      <c r="I67"/>
      <c r="J67"/>
    </row>
    <row r="68" spans="8:10" ht="12">
      <c r="H68"/>
      <c r="I68"/>
      <c r="J68"/>
    </row>
    <row r="69" spans="2:10" ht="12">
      <c r="B69" s="5"/>
      <c r="H69"/>
      <c r="I69"/>
      <c r="J69"/>
    </row>
    <row r="70" spans="8:10" ht="12">
      <c r="H70"/>
      <c r="I70"/>
      <c r="J70"/>
    </row>
    <row r="71" spans="8:10" ht="12">
      <c r="H71"/>
      <c r="I71"/>
      <c r="J71"/>
    </row>
    <row r="72" spans="8:10" ht="12">
      <c r="H72"/>
      <c r="I72"/>
      <c r="J72"/>
    </row>
    <row r="73" spans="8:10" ht="12">
      <c r="H73"/>
      <c r="I73"/>
      <c r="J73"/>
    </row>
    <row r="74" spans="8:10" ht="12">
      <c r="H74"/>
      <c r="I74"/>
      <c r="J74"/>
    </row>
    <row r="75" spans="8:10" ht="12">
      <c r="H75"/>
      <c r="I75"/>
      <c r="J75"/>
    </row>
    <row r="76" spans="8:10" ht="12">
      <c r="H76"/>
      <c r="I76"/>
      <c r="J76"/>
    </row>
    <row r="77" spans="8:10" ht="12">
      <c r="H77"/>
      <c r="I77"/>
      <c r="J77"/>
    </row>
    <row r="78" spans="2:10" ht="12">
      <c r="B78" s="5"/>
      <c r="H78"/>
      <c r="I78"/>
      <c r="J78"/>
    </row>
    <row r="79" spans="8:10" ht="12">
      <c r="H79"/>
      <c r="I79"/>
      <c r="J79"/>
    </row>
    <row r="80" spans="8:10" ht="12">
      <c r="H80"/>
      <c r="I80"/>
      <c r="J80"/>
    </row>
    <row r="81" spans="8:10" ht="12">
      <c r="H81"/>
      <c r="I81"/>
      <c r="J81"/>
    </row>
    <row r="82" spans="8:10" ht="12">
      <c r="H82"/>
      <c r="I82"/>
      <c r="J82"/>
    </row>
    <row r="83" spans="8:10" ht="12">
      <c r="H83"/>
      <c r="I83"/>
      <c r="J83"/>
    </row>
    <row r="84" spans="8:10" ht="12">
      <c r="H84"/>
      <c r="I84"/>
      <c r="J84"/>
    </row>
    <row r="85" spans="8:10" ht="12">
      <c r="H85"/>
      <c r="I85"/>
      <c r="J85"/>
    </row>
    <row r="86" spans="8:10" ht="12">
      <c r="H86"/>
      <c r="I86"/>
      <c r="J86"/>
    </row>
    <row r="87" spans="8:10" ht="12">
      <c r="H87"/>
      <c r="I87"/>
      <c r="J87"/>
    </row>
    <row r="88" spans="8:10" ht="12">
      <c r="H88"/>
      <c r="I88"/>
      <c r="J88"/>
    </row>
    <row r="89" spans="8:10" ht="12">
      <c r="H89"/>
      <c r="I89"/>
      <c r="J89"/>
    </row>
    <row r="90" spans="8:10" ht="12">
      <c r="H90"/>
      <c r="I90"/>
      <c r="J90"/>
    </row>
    <row r="91" spans="8:10" ht="12">
      <c r="H91"/>
      <c r="I91"/>
      <c r="J91"/>
    </row>
    <row r="92" spans="2:10" ht="12">
      <c r="B92" s="5"/>
      <c r="H92"/>
      <c r="I92"/>
      <c r="J92"/>
    </row>
    <row r="93" spans="8:10" ht="12">
      <c r="H93"/>
      <c r="I93"/>
      <c r="J93"/>
    </row>
    <row r="94" spans="8:10" ht="12">
      <c r="H94"/>
      <c r="I94"/>
      <c r="J94"/>
    </row>
    <row r="95" spans="8:10" ht="12">
      <c r="H95"/>
      <c r="I95"/>
      <c r="J95"/>
    </row>
    <row r="96" spans="8:10" ht="12">
      <c r="H96"/>
      <c r="I96"/>
      <c r="J96"/>
    </row>
    <row r="97" spans="8:10" ht="12">
      <c r="H97"/>
      <c r="I97"/>
      <c r="J97"/>
    </row>
    <row r="98" spans="8:10" ht="12">
      <c r="H98"/>
      <c r="I98"/>
      <c r="J98"/>
    </row>
    <row r="99" spans="8:10" ht="12">
      <c r="H99"/>
      <c r="I99"/>
      <c r="J99"/>
    </row>
    <row r="100" spans="8:10" ht="12">
      <c r="H100"/>
      <c r="I100"/>
      <c r="J100"/>
    </row>
    <row r="101" spans="8:10" ht="12">
      <c r="H101"/>
      <c r="I101"/>
      <c r="J101"/>
    </row>
    <row r="102" spans="8:10" ht="12">
      <c r="H102"/>
      <c r="I102"/>
      <c r="J102"/>
    </row>
    <row r="103" spans="8:10" ht="12">
      <c r="H103"/>
      <c r="I103"/>
      <c r="J103"/>
    </row>
    <row r="104" spans="8:10" ht="12">
      <c r="H104"/>
      <c r="I104"/>
      <c r="J104"/>
    </row>
    <row r="105" spans="8:10" ht="12">
      <c r="H105"/>
      <c r="I105"/>
      <c r="J105"/>
    </row>
    <row r="106" spans="2:10" ht="12">
      <c r="B106" s="5"/>
      <c r="H106"/>
      <c r="I106"/>
      <c r="J106"/>
    </row>
    <row r="107" spans="8:10" ht="12">
      <c r="H107"/>
      <c r="I107"/>
      <c r="J107"/>
    </row>
    <row r="108" ht="12">
      <c r="F108" s="10"/>
    </row>
    <row r="109" ht="12">
      <c r="F109" s="10"/>
    </row>
    <row r="110" ht="12">
      <c r="F110" s="10"/>
    </row>
    <row r="111" ht="12">
      <c r="F111" s="10"/>
    </row>
    <row r="112" ht="12">
      <c r="F112" s="10"/>
    </row>
    <row r="113" ht="12">
      <c r="F113" s="10"/>
    </row>
    <row r="114" ht="12">
      <c r="F114" s="10"/>
    </row>
    <row r="115" ht="12">
      <c r="F115" s="10"/>
    </row>
    <row r="116" spans="2:6" ht="12">
      <c r="B116" s="9"/>
      <c r="F116" s="10"/>
    </row>
    <row r="117" ht="12">
      <c r="F117" s="10"/>
    </row>
    <row r="118" ht="12">
      <c r="F118" s="10"/>
    </row>
    <row r="119" ht="12">
      <c r="F119" s="10"/>
    </row>
    <row r="120" ht="12">
      <c r="F120" s="10"/>
    </row>
    <row r="121" ht="12">
      <c r="F121" s="10"/>
    </row>
    <row r="122" ht="12">
      <c r="F122" s="10"/>
    </row>
    <row r="123" spans="2:6" ht="12">
      <c r="B123" s="5"/>
      <c r="F123" s="10"/>
    </row>
    <row r="124" ht="12">
      <c r="F124" s="10"/>
    </row>
    <row r="125" spans="2:6" ht="12">
      <c r="B125" s="9"/>
      <c r="F125" s="10"/>
    </row>
    <row r="126" ht="12">
      <c r="F126" s="10"/>
    </row>
    <row r="127" ht="12">
      <c r="F127" s="10"/>
    </row>
    <row r="128" ht="12">
      <c r="F128" s="10"/>
    </row>
    <row r="129" ht="12">
      <c r="F129" s="10"/>
    </row>
    <row r="130" spans="2:6" ht="12">
      <c r="B130" s="5"/>
      <c r="F130" s="10"/>
    </row>
    <row r="131" ht="12">
      <c r="F131" s="10"/>
    </row>
    <row r="132" ht="12">
      <c r="F132" s="10"/>
    </row>
    <row r="133" ht="12">
      <c r="F133" s="10"/>
    </row>
    <row r="134" ht="12">
      <c r="F134" s="10"/>
    </row>
    <row r="135" ht="12">
      <c r="F135" s="10"/>
    </row>
    <row r="136" ht="12">
      <c r="F136" s="10"/>
    </row>
    <row r="137" ht="12">
      <c r="F137" s="10"/>
    </row>
    <row r="138" ht="12">
      <c r="F138" s="10"/>
    </row>
    <row r="139" ht="12">
      <c r="F139" s="10"/>
    </row>
    <row r="140" ht="12">
      <c r="F140" s="10"/>
    </row>
    <row r="141" ht="12">
      <c r="F141" s="10"/>
    </row>
    <row r="142" ht="12">
      <c r="F142" s="10"/>
    </row>
    <row r="143" spans="2:6" ht="12">
      <c r="B143" s="5"/>
      <c r="F143" s="10"/>
    </row>
    <row r="144" ht="12">
      <c r="F144" s="10"/>
    </row>
    <row r="145" ht="12">
      <c r="F145" s="10"/>
    </row>
    <row r="146" spans="2:6" ht="12">
      <c r="B146" s="9"/>
      <c r="F146" s="10"/>
    </row>
    <row r="147" spans="2:6" ht="12">
      <c r="B147" s="9"/>
      <c r="F147" s="10"/>
    </row>
    <row r="148" ht="12">
      <c r="F148" s="10"/>
    </row>
    <row r="149" ht="12">
      <c r="F149" s="10"/>
    </row>
    <row r="150" ht="12">
      <c r="F150" s="10"/>
    </row>
    <row r="151" ht="12">
      <c r="F151" s="10"/>
    </row>
    <row r="152" ht="12">
      <c r="F152" s="10"/>
    </row>
    <row r="153" ht="12">
      <c r="F153" s="10"/>
    </row>
    <row r="154" ht="12">
      <c r="F154" s="10"/>
    </row>
    <row r="155" ht="12">
      <c r="F155" s="10"/>
    </row>
  </sheetData>
  <sheetProtection/>
  <printOptions/>
  <pageMargins left="0.32" right="0.5" top="1" bottom="1" header="0" footer="0"/>
  <pageSetup horizontalDpi="2400" verticalDpi="2400" orientation="landscape" paperSize="9" scale="97"/>
  <rowBreaks count="1" manualBreakCount="1">
    <brk id="40" max="41" man="1"/>
  </rowBreaks>
  <colBreaks count="2" manualBreakCount="2">
    <brk id="31" max="52" man="1"/>
    <brk id="54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8.8515625" defaultRowHeight="12.75"/>
  <sheetData>
    <row r="1" spans="2:3" ht="12">
      <c r="B1" t="s">
        <v>67</v>
      </c>
      <c r="C1" t="s">
        <v>68</v>
      </c>
    </row>
    <row r="2" spans="1:4" ht="12">
      <c r="A2" t="s">
        <v>1</v>
      </c>
      <c r="B2">
        <v>14</v>
      </c>
      <c r="D2">
        <f>B2*150+C2*75</f>
        <v>2100</v>
      </c>
    </row>
    <row r="3" spans="1:4" ht="12">
      <c r="A3" t="s">
        <v>66</v>
      </c>
      <c r="B3">
        <v>16</v>
      </c>
      <c r="C3">
        <v>2</v>
      </c>
      <c r="D3">
        <f aca="true" t="shared" si="0" ref="D3:D44">B3*150+C3*75</f>
        <v>2550</v>
      </c>
    </row>
    <row r="4" spans="1:4" ht="12">
      <c r="A4" t="s">
        <v>2</v>
      </c>
      <c r="B4">
        <v>20</v>
      </c>
      <c r="C4">
        <v>2</v>
      </c>
      <c r="D4">
        <f t="shared" si="0"/>
        <v>3150</v>
      </c>
    </row>
    <row r="5" spans="1:4" ht="12">
      <c r="A5" t="s">
        <v>3</v>
      </c>
      <c r="D5">
        <f t="shared" si="0"/>
        <v>0</v>
      </c>
    </row>
    <row r="6" spans="1:4" ht="12">
      <c r="A6" t="s">
        <v>4</v>
      </c>
      <c r="B6">
        <v>26</v>
      </c>
      <c r="C6">
        <v>0</v>
      </c>
      <c r="D6">
        <f t="shared" si="0"/>
        <v>3900</v>
      </c>
    </row>
    <row r="7" spans="1:4" ht="12">
      <c r="A7" t="s">
        <v>5</v>
      </c>
      <c r="B7">
        <v>17</v>
      </c>
      <c r="D7">
        <f t="shared" si="0"/>
        <v>2550</v>
      </c>
    </row>
    <row r="8" spans="1:5" ht="12">
      <c r="A8" s="9" t="s">
        <v>6</v>
      </c>
      <c r="B8">
        <v>17</v>
      </c>
      <c r="C8">
        <v>7</v>
      </c>
      <c r="D8">
        <f t="shared" si="0"/>
        <v>3075</v>
      </c>
      <c r="E8">
        <v>3075</v>
      </c>
    </row>
    <row r="9" spans="1:4" ht="12">
      <c r="A9" t="s">
        <v>7</v>
      </c>
      <c r="B9">
        <v>17</v>
      </c>
      <c r="D9">
        <f t="shared" si="0"/>
        <v>2550</v>
      </c>
    </row>
    <row r="10" spans="1:4" ht="12">
      <c r="A10" t="s">
        <v>35</v>
      </c>
      <c r="B10">
        <v>22</v>
      </c>
      <c r="C10">
        <v>9</v>
      </c>
      <c r="D10">
        <f t="shared" si="0"/>
        <v>3975</v>
      </c>
    </row>
    <row r="11" spans="1:4" ht="12">
      <c r="A11" t="s">
        <v>61</v>
      </c>
      <c r="B11">
        <v>16</v>
      </c>
      <c r="D11">
        <f t="shared" si="0"/>
        <v>2400</v>
      </c>
    </row>
    <row r="12" ht="12">
      <c r="D12">
        <f t="shared" si="0"/>
        <v>0</v>
      </c>
    </row>
    <row r="13" spans="1:4" ht="12">
      <c r="A13" t="s">
        <v>64</v>
      </c>
      <c r="D13">
        <f t="shared" si="0"/>
        <v>0</v>
      </c>
    </row>
    <row r="14" ht="12">
      <c r="D14">
        <f t="shared" si="0"/>
        <v>0</v>
      </c>
    </row>
    <row r="15" spans="1:4" ht="12">
      <c r="A15" t="s">
        <v>26</v>
      </c>
      <c r="B15">
        <v>8</v>
      </c>
      <c r="D15">
        <f t="shared" si="0"/>
        <v>1200</v>
      </c>
    </row>
    <row r="16" spans="1:4" ht="12">
      <c r="A16" s="9" t="s">
        <v>11</v>
      </c>
      <c r="B16">
        <v>0</v>
      </c>
      <c r="D16">
        <f t="shared" si="0"/>
        <v>0</v>
      </c>
    </row>
    <row r="17" spans="1:4" ht="12">
      <c r="A17" t="s">
        <v>65</v>
      </c>
      <c r="B17">
        <v>16</v>
      </c>
      <c r="D17">
        <f t="shared" si="0"/>
        <v>2400</v>
      </c>
    </row>
    <row r="18" ht="12">
      <c r="D18">
        <f t="shared" si="0"/>
        <v>0</v>
      </c>
    </row>
    <row r="19" spans="1:4" ht="12">
      <c r="A19" s="5" t="s">
        <v>8</v>
      </c>
      <c r="D19">
        <f t="shared" si="0"/>
        <v>0</v>
      </c>
    </row>
    <row r="20" ht="12">
      <c r="D20">
        <f t="shared" si="0"/>
        <v>0</v>
      </c>
    </row>
    <row r="21" spans="1:4" ht="12">
      <c r="A21" t="s">
        <v>9</v>
      </c>
      <c r="B21">
        <v>12</v>
      </c>
      <c r="C21">
        <v>1</v>
      </c>
      <c r="D21">
        <f t="shared" si="0"/>
        <v>1875</v>
      </c>
    </row>
    <row r="22" spans="1:5" ht="12">
      <c r="A22" s="9" t="s">
        <v>10</v>
      </c>
      <c r="B22">
        <v>10</v>
      </c>
      <c r="D22">
        <f t="shared" si="0"/>
        <v>1500</v>
      </c>
      <c r="E22">
        <v>1350</v>
      </c>
    </row>
    <row r="23" spans="1:4" ht="12">
      <c r="A23" t="s">
        <v>12</v>
      </c>
      <c r="B23">
        <v>5</v>
      </c>
      <c r="D23">
        <f t="shared" si="0"/>
        <v>750</v>
      </c>
    </row>
    <row r="24" spans="1:4" ht="12">
      <c r="A24" t="s">
        <v>13</v>
      </c>
      <c r="D24">
        <f t="shared" si="0"/>
        <v>0</v>
      </c>
    </row>
    <row r="25" spans="1:4" ht="12">
      <c r="A25" t="s">
        <v>14</v>
      </c>
      <c r="B25">
        <v>11</v>
      </c>
      <c r="C25">
        <v>2</v>
      </c>
      <c r="D25">
        <f t="shared" si="0"/>
        <v>1800</v>
      </c>
    </row>
    <row r="26" spans="1:4" ht="12">
      <c r="A26" t="s">
        <v>15</v>
      </c>
      <c r="B26">
        <v>13</v>
      </c>
      <c r="C26">
        <v>1</v>
      </c>
      <c r="D26">
        <f t="shared" si="0"/>
        <v>2025</v>
      </c>
    </row>
    <row r="27" spans="1:4" ht="12">
      <c r="A27" t="s">
        <v>16</v>
      </c>
      <c r="D27">
        <f t="shared" si="0"/>
        <v>0</v>
      </c>
    </row>
    <row r="28" spans="1:4" ht="12">
      <c r="A28" t="s">
        <v>17</v>
      </c>
      <c r="B28">
        <v>13</v>
      </c>
      <c r="D28">
        <f t="shared" si="0"/>
        <v>1950</v>
      </c>
    </row>
    <row r="29" spans="1:4" ht="12">
      <c r="A29" t="s">
        <v>18</v>
      </c>
      <c r="B29">
        <v>13</v>
      </c>
      <c r="C29">
        <v>2</v>
      </c>
      <c r="D29">
        <f t="shared" si="0"/>
        <v>2100</v>
      </c>
    </row>
    <row r="30" ht="12">
      <c r="D30">
        <f t="shared" si="0"/>
        <v>0</v>
      </c>
    </row>
    <row r="31" ht="12">
      <c r="D31">
        <f t="shared" si="0"/>
        <v>0</v>
      </c>
    </row>
    <row r="32" ht="12">
      <c r="D32">
        <f t="shared" si="0"/>
        <v>0</v>
      </c>
    </row>
    <row r="33" spans="1:4" ht="12">
      <c r="A33" s="5" t="s">
        <v>19</v>
      </c>
      <c r="D33">
        <f t="shared" si="0"/>
        <v>0</v>
      </c>
    </row>
    <row r="34" ht="12">
      <c r="D34">
        <f t="shared" si="0"/>
        <v>0</v>
      </c>
    </row>
    <row r="35" spans="1:5" ht="12">
      <c r="A35" s="9" t="s">
        <v>20</v>
      </c>
      <c r="B35">
        <v>6</v>
      </c>
      <c r="D35">
        <f t="shared" si="0"/>
        <v>900</v>
      </c>
      <c r="E35">
        <v>900</v>
      </c>
    </row>
    <row r="36" spans="1:4" ht="12">
      <c r="A36" t="s">
        <v>21</v>
      </c>
      <c r="B36">
        <v>6</v>
      </c>
      <c r="D36">
        <f t="shared" si="0"/>
        <v>900</v>
      </c>
    </row>
    <row r="37" spans="1:5" ht="12">
      <c r="A37" t="s">
        <v>22</v>
      </c>
      <c r="B37">
        <v>27</v>
      </c>
      <c r="D37">
        <f t="shared" si="0"/>
        <v>4050</v>
      </c>
      <c r="E37">
        <v>1500</v>
      </c>
    </row>
    <row r="38" spans="1:5" ht="12">
      <c r="A38" s="9" t="s">
        <v>23</v>
      </c>
      <c r="B38">
        <v>13</v>
      </c>
      <c r="D38">
        <f t="shared" si="0"/>
        <v>1950</v>
      </c>
      <c r="E38">
        <v>150</v>
      </c>
    </row>
    <row r="39" spans="1:4" ht="12">
      <c r="A39" s="9" t="s">
        <v>24</v>
      </c>
      <c r="B39">
        <v>0</v>
      </c>
      <c r="D39">
        <f t="shared" si="0"/>
        <v>0</v>
      </c>
    </row>
    <row r="40" spans="1:4" ht="12">
      <c r="A40" t="s">
        <v>63</v>
      </c>
      <c r="B40">
        <v>9</v>
      </c>
      <c r="D40">
        <f t="shared" si="0"/>
        <v>1350</v>
      </c>
    </row>
    <row r="41" spans="1:5" ht="12">
      <c r="A41" t="s">
        <v>62</v>
      </c>
      <c r="B41">
        <v>10</v>
      </c>
      <c r="D41">
        <f t="shared" si="0"/>
        <v>1500</v>
      </c>
      <c r="E41">
        <v>300</v>
      </c>
    </row>
    <row r="42" spans="1:4" ht="12">
      <c r="A42" t="s">
        <v>25</v>
      </c>
      <c r="B42">
        <v>8</v>
      </c>
      <c r="D42">
        <f t="shared" si="0"/>
        <v>1200</v>
      </c>
    </row>
    <row r="43" spans="2:4" ht="12">
      <c r="B43">
        <f>SUM(B2:B42)</f>
        <v>345</v>
      </c>
      <c r="C43">
        <f>SUM(C2:C42)</f>
        <v>26</v>
      </c>
      <c r="D43">
        <f t="shared" si="0"/>
        <v>53700</v>
      </c>
    </row>
    <row r="44" ht="12">
      <c r="D44">
        <f t="shared" si="0"/>
        <v>0</v>
      </c>
    </row>
    <row r="45" spans="1:5" ht="12">
      <c r="A45" t="s">
        <v>69</v>
      </c>
      <c r="B45">
        <v>10</v>
      </c>
      <c r="E45">
        <v>750</v>
      </c>
    </row>
    <row r="46" spans="1:2" ht="12">
      <c r="A46" t="s">
        <v>70</v>
      </c>
      <c r="B46">
        <v>8</v>
      </c>
    </row>
    <row r="47" spans="1:2" ht="12">
      <c r="A47" t="s">
        <v>71</v>
      </c>
      <c r="B47">
        <v>4</v>
      </c>
    </row>
    <row r="48" spans="1:2" ht="12">
      <c r="A48" t="s">
        <v>72</v>
      </c>
      <c r="B48">
        <v>8</v>
      </c>
    </row>
    <row r="49" spans="1:2" ht="12">
      <c r="A49" t="s">
        <v>73</v>
      </c>
      <c r="B49">
        <v>8</v>
      </c>
    </row>
    <row r="50" ht="12">
      <c r="B50">
        <f>SUM(B45:B49)</f>
        <v>38</v>
      </c>
    </row>
    <row r="53" ht="12">
      <c r="D53">
        <f>B43+B50+(C43/2)</f>
        <v>396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Marstal Navigationsskole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Marstal Navigationsskole</dc:creator>
  <cp:keywords/>
  <dc:description/>
  <cp:lastModifiedBy>Anja Phyllis Steenskold-sjögren</cp:lastModifiedBy>
  <cp:lastPrinted>2007-07-27T10:42:30Z</cp:lastPrinted>
  <dcterms:created xsi:type="dcterms:W3CDTF">2005-07-25T09:20:36Z</dcterms:created>
  <dcterms:modified xsi:type="dcterms:W3CDTF">2016-11-17T08:53:48Z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283201014</vt:i4>
  </property>
  <property fmtid="{D5CDD505-2E9C-101B-9397-08002B2CF9AE}" pid="3" name="_EmailSubject">
    <vt:lpwstr>Lidt mere til hjemmesiden</vt:lpwstr>
  </property>
  <property fmtid="{D5CDD505-2E9C-101B-9397-08002B2CF9AE}" pid="4" name="_AuthorEmail">
    <vt:lpwstr>tet@pc.dk</vt:lpwstr>
  </property>
  <property fmtid="{D5CDD505-2E9C-101B-9397-08002B2CF9AE}" pid="5" name="_AuthorEmailDisplayName">
    <vt:lpwstr>Torben Ethelfeld</vt:lpwstr>
  </property>
  <property fmtid="{D5CDD505-2E9C-101B-9397-08002B2CF9AE}" pid="6" name="_ReviewingToolsShownOnce">
    <vt:lpwstr/>
  </property>
</Properties>
</file>